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8040" tabRatio="820" firstSheet="1" activeTab="1"/>
  </bookViews>
  <sheets>
    <sheet name="ПР № 12" sheetId="1" state="hidden" r:id="rId1"/>
    <sheet name="пр.№5" sheetId="2" r:id="rId2"/>
    <sheet name="№1" sheetId="3" r:id="rId3"/>
    <sheet name="пр №2." sheetId="4" r:id="rId4"/>
    <sheet name="пр.№4" sheetId="5" r:id="rId5"/>
    <sheet name="пр.№3." sheetId="6" r:id="rId6"/>
  </sheets>
  <definedNames>
    <definedName name="_xlnm.Print_Area" localSheetId="0">'ПР № 12'!$A$1:$J$20</definedName>
  </definedNames>
  <calcPr fullCalcOnLoad="1"/>
</workbook>
</file>

<file path=xl/sharedStrings.xml><?xml version="1.0" encoding="utf-8"?>
<sst xmlns="http://schemas.openxmlformats.org/spreadsheetml/2006/main" count="1154" uniqueCount="572">
  <si>
    <t>(в рублях)</t>
  </si>
  <si>
    <t>Налог на имущество физических лиц</t>
  </si>
  <si>
    <t>МКУК "Заволжская городская библиотека"</t>
  </si>
  <si>
    <t xml:space="preserve">Сумма </t>
  </si>
  <si>
    <t>НАЛОГОВЫЕ И НЕНАЛОГОВЫЕ ДОХОДЫ</t>
  </si>
  <si>
    <t>Молодежная политика и оздоровление детей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</si>
  <si>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</si>
  <si>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</si>
  <si>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</si>
  <si>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</si>
  <si>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</si>
  <si>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</si>
  <si>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</si>
  <si>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</si>
  <si>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</si>
  <si>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</si>
  <si>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Наименование</t>
  </si>
  <si>
    <t>#Н/Д</t>
  </si>
  <si>
    <t>Код бюджетной классификации Российской Федерации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</si>
  <si>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</si>
  <si>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</si>
  <si>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</si>
  <si>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</si>
  <si>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</si>
  <si>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</si>
  <si>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Увеличение прочих остатков средств бюджетов</t>
  </si>
  <si>
    <t>1.1</t>
  </si>
  <si>
    <t>Код 
классификации</t>
  </si>
  <si>
    <t>5800,0</t>
  </si>
  <si>
    <t>По заимствованиям
муниципальное унитарное  предприятие "Водоканал"</t>
  </si>
  <si>
    <t>Наименование доходов</t>
  </si>
  <si>
    <t>№ 
п/п</t>
  </si>
  <si>
    <t xml:space="preserve">от </t>
  </si>
  <si>
    <t>Увеличение прочих остатков денежных средств бюджетов</t>
  </si>
  <si>
    <t xml:space="preserve">"О бюджете городского округа Кинешма  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</si>
  <si>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</si>
  <si>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</si>
  <si>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</si>
  <si>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</si>
  <si>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</si>
  <si>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</si>
  <si>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</si>
  <si>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</si>
  <si>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</si>
  <si>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</si>
  <si>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</si>
  <si>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</si>
  <si>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</si>
  <si>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</si>
  <si>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</si>
  <si>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000 01 00 00 00 00 0000 000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</si>
  <si>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</si>
  <si>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</si>
  <si>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</si>
  <si>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</si>
  <si>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</si>
  <si>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</si>
  <si>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</si>
  <si>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</si>
  <si>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</si>
  <si>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Безвозмездные поступления от других бюджетов бюджетной системы Российской Федерации</t>
  </si>
  <si>
    <t xml:space="preserve"> 1 14 06000 00 0000 430</t>
  </si>
  <si>
    <t xml:space="preserve"> 1 01 02010 01 0000 110</t>
  </si>
  <si>
    <t>НАЦИОНАЛЬНАЯ БЕЗОПАСНОСТЬ И ПРАВООХРАНИТЕЛЬНАЯ ДЕЯТЕЛЬНОСТЬ</t>
  </si>
  <si>
    <t>В С Е Г О:</t>
  </si>
  <si>
    <t xml:space="preserve"> 1 00 00000 00 0000 000</t>
  </si>
  <si>
    <t xml:space="preserve"> 1 01 00000 00 0000 000</t>
  </si>
  <si>
    <t xml:space="preserve"> 1 01 02000 01 0000 110</t>
  </si>
  <si>
    <t>Налог на доходы физических лиц</t>
  </si>
  <si>
    <t xml:space="preserve"> 1 06 00000 00 0000 000</t>
  </si>
  <si>
    <t xml:space="preserve"> 1 06 01000 00 0000 110</t>
  </si>
  <si>
    <t xml:space="preserve"> 1 06 06000 00 0000 110</t>
  </si>
  <si>
    <t>Земельный налог</t>
  </si>
  <si>
    <t xml:space="preserve"> 1 11 00000 00 0000 000</t>
  </si>
  <si>
    <t xml:space="preserve"> 1 11 05000 00 0000 120</t>
  </si>
  <si>
    <t xml:space="preserve"> 1 13 00000 00 0000 000</t>
  </si>
  <si>
    <t xml:space="preserve"> 1 13 01000 00 0000 000</t>
  </si>
  <si>
    <t xml:space="preserve"> 1 14 00000 00 0000 000</t>
  </si>
  <si>
    <t xml:space="preserve"> 2 00 00000 00 0000 000</t>
  </si>
  <si>
    <t>БЕЗВОЗМЕЗДНЫЕ ПОСТУПЛЕНИЯ</t>
  </si>
  <si>
    <t xml:space="preserve"> 2 02 00000 00 0000 000</t>
  </si>
  <si>
    <t>Иные межбюджетные трансферты</t>
  </si>
  <si>
    <t>НАЦИОНАЛЬНАЯ ЭКОНОМИКА</t>
  </si>
  <si>
    <t>Другие вопросы в области национальной экономики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</si>
  <si>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</si>
  <si>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</si>
  <si>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</si>
  <si>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</si>
  <si>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</si>
  <si>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</si>
  <si>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</si>
  <si>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1 01 02020 01 0000 110</t>
  </si>
  <si>
    <t xml:space="preserve"> 1 01 02030 01 0000 110</t>
  </si>
  <si>
    <t>НЕНАЛОГОВЫЕ ДОХОДЫ :</t>
  </si>
  <si>
    <t>НАЛОГОВЫЕ ДОХОДЫ:</t>
  </si>
  <si>
    <t xml:space="preserve"> 1 11 05010 00 0000 120</t>
  </si>
  <si>
    <t xml:space="preserve"> 1 11 05030 00 0000 120</t>
  </si>
  <si>
    <t>ДОХОДЫ  ОТ  ПРОДАЖИ  МАТЕРИАЛЬНЫХ  И  НЕМАТЕРИАЛЬНЫХ  АКТИВОВ</t>
  </si>
  <si>
    <t xml:space="preserve"> 1 14 06010 00 0000 430</t>
  </si>
  <si>
    <t>НАЛОГИ  НА  ИМУЩЕСТВО</t>
  </si>
  <si>
    <t>Дотации  на выравнивание бюджетной обеспеченности</t>
  </si>
  <si>
    <t>300 01 02 00 00 00 0000 000</t>
  </si>
  <si>
    <t>300 01 02 00 00 00 0000 700</t>
  </si>
  <si>
    <t>300 01 02 00 00 00 0000 800</t>
  </si>
  <si>
    <t>300 01 05 00 00 00 0000 000</t>
  </si>
  <si>
    <t>300 01 05 02 00 00 0000 500</t>
  </si>
  <si>
    <t>300 01 05 02 01 00 0000 510</t>
  </si>
  <si>
    <t>300 01 05 02 00 00 0000 600</t>
  </si>
  <si>
    <t>300 01 05 02 01 00 0000 610</t>
  </si>
  <si>
    <t xml:space="preserve"> 1 03 00000 00 0000 000</t>
  </si>
  <si>
    <t xml:space="preserve"> 1 03 02000 01 0000 110</t>
  </si>
  <si>
    <t>МКУК "Заволжский городской художественно-краеведческий музей"</t>
  </si>
  <si>
    <t>Физическая культура</t>
  </si>
  <si>
    <t>Изменение остатков средств на счетах по учету средств 
бюджетов</t>
  </si>
  <si>
    <t>Источников внутреннего финансирования 
дефицитов бюджетов</t>
  </si>
  <si>
    <t>МКУК "Заволжский городской Дом культуры"</t>
  </si>
  <si>
    <t>Кредиты кредитных организаций  в валюте РФ</t>
  </si>
  <si>
    <t xml:space="preserve"> 1 03 02230 01 0000 110</t>
  </si>
  <si>
    <t>1 03 02240 01 0000 110</t>
  </si>
  <si>
    <t>1 03 02250 01 0000 110</t>
  </si>
  <si>
    <t>1 03 02260 01 0000 110</t>
  </si>
  <si>
    <t xml:space="preserve"> 1 06 01030 13 0000 110</t>
  </si>
  <si>
    <t xml:space="preserve"> 1 11 05013 13 0000 120</t>
  </si>
  <si>
    <t xml:space="preserve"> 1 11 05035 13 0000 120</t>
  </si>
  <si>
    <t xml:space="preserve"> 1 13 01995 13 0000 130</t>
  </si>
  <si>
    <t xml:space="preserve"> 1 14 06013 13 0000 430</t>
  </si>
  <si>
    <t xml:space="preserve"> 1 06 06030 00 0000 110</t>
  </si>
  <si>
    <t xml:space="preserve"> 1 06 06033 13 0000 110</t>
  </si>
  <si>
    <t xml:space="preserve"> 1 06 06040 00 0000 110</t>
  </si>
  <si>
    <t xml:space="preserve"> 1 06 06043 13 0000 110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</si>
  <si>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</si>
  <si>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</si>
  <si>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</si>
  <si>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</si>
  <si>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</si>
  <si>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</si>
  <si>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</si>
  <si>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</si>
  <si>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</si>
  <si>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</si>
  <si>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</si>
  <si>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</si>
  <si>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</si>
  <si>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</si>
  <si>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</si>
  <si>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</si>
  <si>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</si>
  <si>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</si>
  <si>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</si>
  <si>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</si>
  <si>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</si>
  <si>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</si>
  <si>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</si>
  <si>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300 01 02 00 00 13 0000 710</t>
  </si>
  <si>
    <t>300 01 02 00 00 13 0000 810</t>
  </si>
  <si>
    <t>300 01 05 02 01 13 0000  510</t>
  </si>
  <si>
    <t xml:space="preserve">Уменьшение прочих остатков средств бюджетов
</t>
  </si>
  <si>
    <t>300 01 05 02 01 13 0000 610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</si>
  <si>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</si>
  <si>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</si>
  <si>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</si>
  <si>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</si>
  <si>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Погашение кредитов, предоставленных кредитными организациями в валюте Российской Федерации</t>
  </si>
  <si>
    <t>Уменьшение прочих остатков денежных средств бюджетов</t>
  </si>
  <si>
    <t>300 01 03 01 00 13 0000 710</t>
  </si>
  <si>
    <t>300 01 03 00 00 00 0000 000</t>
  </si>
  <si>
    <t xml:space="preserve">Бюджетные кредиты от других бюджетов бюджетной системы Российской Федерации
</t>
  </si>
  <si>
    <t>300 01 03 01 00 13 0000 700</t>
  </si>
  <si>
    <t>300 01 03 01 00 13 0000 810</t>
  </si>
  <si>
    <t>300 01 03 01 00 13 0000 800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</si>
  <si>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</si>
  <si>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Дотации бюджетам бюджетной системы Российской Федерации</t>
  </si>
  <si>
    <t>НАЛОГИ  НА ПРИБЫЛЬ, ДОХОДЫ</t>
  </si>
  <si>
    <t>межпоселенческая библиотека</t>
  </si>
  <si>
    <t>НАЛОГИ  НА ТОВАРЫ (РАБОТЫ,УСЛУГИ), РЕАЛИЗУЕМЫЕ НА ТЕРРИТОРИИ РОССИЙСКОЙ  ФЕДЕРАЦИИ</t>
  </si>
  <si>
    <t>Акцизы по подакцизным товарам(продукции), производимым на территрии Российской Федерации</t>
  </si>
  <si>
    <t>Условно утвержденные расходы</t>
  </si>
  <si>
    <t>(руб.)</t>
  </si>
  <si>
    <t>Раздел,     подраздел</t>
  </si>
  <si>
    <t xml:space="preserve">Наименование </t>
  </si>
  <si>
    <t>0100</t>
  </si>
  <si>
    <t>ОБЩЕГОСУДАРСТВЕННЫЕ  ВОПРОСЫ</t>
  </si>
  <si>
    <t>0104</t>
  </si>
  <si>
    <t>0111</t>
  </si>
  <si>
    <t>0113</t>
  </si>
  <si>
    <t>0300</t>
  </si>
  <si>
    <t>0400</t>
  </si>
  <si>
    <t>0409</t>
  </si>
  <si>
    <t>Дорожное хозяйство  (дорожные фонды)</t>
  </si>
  <si>
    <t>0412</t>
  </si>
  <si>
    <t>0500</t>
  </si>
  <si>
    <t>0501</t>
  </si>
  <si>
    <t>0502</t>
  </si>
  <si>
    <t>0503</t>
  </si>
  <si>
    <t>0505</t>
  </si>
  <si>
    <t>Другие вопросы в области                                                 жилищно-коммунального хозяйства</t>
  </si>
  <si>
    <t>0700</t>
  </si>
  <si>
    <t>0707</t>
  </si>
  <si>
    <t>0800</t>
  </si>
  <si>
    <t>0801</t>
  </si>
  <si>
    <t>1000</t>
  </si>
  <si>
    <t>1001</t>
  </si>
  <si>
    <t>1003</t>
  </si>
  <si>
    <t>ИТОГО :</t>
  </si>
  <si>
    <t>2 19 00000 00 0000 000</t>
  </si>
  <si>
    <t>0102</t>
  </si>
  <si>
    <t>0405</t>
  </si>
  <si>
    <t>Функционирование высшего должностного лица субьекта РФ и муниципального образования</t>
  </si>
  <si>
    <t>Сельское хозяйство и рыболовство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</si>
  <si>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</si>
  <si>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</si>
  <si>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</si>
  <si>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</si>
  <si>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</si>
  <si>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</si>
  <si>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ФИЗИЧЕСКАЯ КУЛЬТУРА                          И СПОРТ</t>
  </si>
  <si>
    <t xml:space="preserve"> 1 16 00000 00 0000 000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</si>
  <si>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</si>
  <si>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</si>
  <si>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1 13 02065 13 0000 130</t>
  </si>
  <si>
    <t>1 13 02060 00 0000 130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</si>
  <si>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</si>
  <si>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городских поселений
</t>
  </si>
  <si>
    <t>1 13 02000 00 0000 130</t>
  </si>
  <si>
    <t xml:space="preserve">Доходы от компенсации затрат государства
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</si>
  <si>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</si>
  <si>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</si>
  <si>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</si>
  <si>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1 16 10061 13 0000 140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</si>
  <si>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</si>
  <si>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</si>
  <si>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2 08 00000 00 0000 000</t>
  </si>
  <si>
    <t>2 19 60010 13 0000 150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</si>
  <si>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</si>
  <si>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 xml:space="preserve"> 2 02 10000 00 0000 150</t>
  </si>
  <si>
    <t xml:space="preserve"> 2 02 15001 13 0000 150</t>
  </si>
  <si>
    <t xml:space="preserve"> 2 02 15001 00 0000 150</t>
  </si>
  <si>
    <t xml:space="preserve"> 2 02 40014 00 0000 150</t>
  </si>
  <si>
    <t xml:space="preserve"> 2 02 40014 13 0000 150</t>
  </si>
  <si>
    <t>2 08 05000 13 0000 150</t>
  </si>
  <si>
    <t xml:space="preserve"> 1 17 00000 00 0000 000</t>
  </si>
  <si>
    <t>ПРОЧИЕ НЕНАЛОГОВЫЕ  ДОХОДЫ</t>
  </si>
  <si>
    <t>Невыясненные поступления</t>
  </si>
  <si>
    <t xml:space="preserve"> 1 17 01000 00 0000 180</t>
  </si>
  <si>
    <t xml:space="preserve"> 1 17 01050 13 0000 180</t>
  </si>
  <si>
    <t xml:space="preserve">Источники внутреннего финансирования дефицита  бюджета                                             Заволжского городского поселения 
на 2023 год и плановый период 2024 и 2025 годов                                                     </t>
  </si>
  <si>
    <t xml:space="preserve"> 1 16 10060 00 0000 140</t>
  </si>
  <si>
    <t xml:space="preserve">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</si>
  <si>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</si>
  <si>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Платежи в целях возмещения убытков, причиненных уклонением от заключения муниципального контракта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</si>
  <si>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</si>
  <si>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</si>
  <si>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2 02 15002 00 0000 150</t>
  </si>
  <si>
    <t xml:space="preserve">Дотации бюджетам на поддержку мер по обеспечению сбалансированности бюджетов
</t>
  </si>
  <si>
    <t xml:space="preserve"> 2 02 15002 13 0000 150</t>
  </si>
  <si>
    <t xml:space="preserve">Дотации бюджетам городских поселений на поддержку мер по обеспечению сбалансированности бюджетов
</t>
  </si>
  <si>
    <t xml:space="preserve"> 2 02 20000 00 0000 150</t>
  </si>
  <si>
    <t>Субсидии бюджетам бюджетной системы Российской Федерации (межбюджетные субсидии)</t>
  </si>
  <si>
    <t xml:space="preserve"> 2 02 29999 13 0000 150</t>
  </si>
  <si>
    <t>Прочие субсидии бюджетам городских поселений</t>
  </si>
  <si>
    <t>строительство дюкера</t>
  </si>
  <si>
    <t>з/плата работникам культуры</t>
  </si>
  <si>
    <t>ЦСР</t>
  </si>
  <si>
    <t>ВР</t>
  </si>
  <si>
    <t>сумма (тыс.руб.)</t>
  </si>
  <si>
    <t/>
  </si>
  <si>
    <t>Муниципальные  программы</t>
  </si>
  <si>
    <t>Муниципальная программа                                                                                                              «Почетный гражданин города Заволжска»</t>
  </si>
  <si>
    <t>01 0 00 00000</t>
  </si>
  <si>
    <t>Процессная часть</t>
  </si>
  <si>
    <t>0120000000</t>
  </si>
  <si>
    <t>Улучшение социального положения Почетных граждан города Заволжска</t>
  </si>
  <si>
    <t>0120100000</t>
  </si>
  <si>
    <t>Приобретение цветов, подарков к поздравлению                                                                                         «Почетных граждан города Заволжска»,выплата денежного вознаграждения</t>
  </si>
  <si>
    <t>0120190010</t>
  </si>
  <si>
    <t>Муниципальная программа                                                                                                      «Управление муниципальным имуществом»</t>
  </si>
  <si>
    <t>02 0 00 00000</t>
  </si>
  <si>
    <t>0220000000</t>
  </si>
  <si>
    <t>Обеспечение эффективного управления муниципальным имуществом</t>
  </si>
  <si>
    <t>0220100000</t>
  </si>
  <si>
    <t>Обеспечение выполнения функций по оценке недвижимости, признанию прав и регулированию отношений по государственной и муниципальной  собственности</t>
  </si>
  <si>
    <t>0220120010</t>
  </si>
  <si>
    <t>Муниципальная программа                                                                                                        «Организация культурно-массовых мероприятий  на территории                         Заволжского городского поселения»</t>
  </si>
  <si>
    <t>03 0 00 00000</t>
  </si>
  <si>
    <t>03200000000</t>
  </si>
  <si>
    <t>Организация и проведение культурно-массовых мероприятий, праздников</t>
  </si>
  <si>
    <t>0320100000</t>
  </si>
  <si>
    <t>Организация и проведение культурно-массовых мероприятий, праздников (Администрация Заволжского городского поселения)</t>
  </si>
  <si>
    <t>0320120021</t>
  </si>
  <si>
    <t>Организация и проведение культурно-массовых мероприятий, праздников              (МКУК "ЗГДК")</t>
  </si>
  <si>
    <t>0320120024</t>
  </si>
  <si>
    <t>Организация и проведение культурно-массовых мероприятий, праздников                  (МКУК "ЗГБ")</t>
  </si>
  <si>
    <t>0320120023</t>
  </si>
  <si>
    <t>Организация и проведение культурно-массовых мероприятий, праздников               (МКУК "ЗГХКМ")</t>
  </si>
  <si>
    <t>0320120022</t>
  </si>
  <si>
    <t>Муниципальная программа                                                                                                           «Пожарная безопасность, снижение рисков и смягчение последствий чрезвычайных ситуаций природного и техногенного характера в Заволжском городском поселении»</t>
  </si>
  <si>
    <t>04 0 00 00000</t>
  </si>
  <si>
    <t>0420000000</t>
  </si>
  <si>
    <t xml:space="preserve">Укрепление пожарной безопасности, снижение рисков и смягчение последствий чрезвычайных ситуаций </t>
  </si>
  <si>
    <t>0420100000</t>
  </si>
  <si>
    <t xml:space="preserve">Укрепление пожарной безопасности, снижение рисков и смягчение последствий чрезвычайных ситуаций  </t>
  </si>
  <si>
    <t>04 1 01 20030</t>
  </si>
  <si>
    <t>Муниципальная программа                                                                                                            «Профилактика терроризма и экстремизма, обеспечение безопасности населения на территории Заволжского городского поселения»</t>
  </si>
  <si>
    <t>Профилактика терроризма и экстремизма, обеспечение безопасности населения на территории Заволжского городского поселения</t>
  </si>
  <si>
    <t>1520120200</t>
  </si>
  <si>
    <t>Муниципальная программа                                                                                                             «Содержание, обустройство и ремонт дорог, придомовых дворовых территорий многоквартирных жилых домов, подъездов к дворовым территориям многоквартирных жилых домов и тротуаров Заволжского городского поселения »</t>
  </si>
  <si>
    <t>05 0 00 00000</t>
  </si>
  <si>
    <t>0520000000</t>
  </si>
  <si>
    <t>Содержание и ремонт дорожной сети, ее обустройство,улучшение технического  и эксплуатационного состояния</t>
  </si>
  <si>
    <t>0520100000</t>
  </si>
  <si>
    <t>Содержание  дорог</t>
  </si>
  <si>
    <t>0520120040</t>
  </si>
  <si>
    <t>Текущий ремонт дорог</t>
  </si>
  <si>
    <t>0520120050</t>
  </si>
  <si>
    <t>Муниципальная программа                                                                                                                           «Развитие туризма на территории Заволжского городского поселения»</t>
  </si>
  <si>
    <t>06 0 00 00000</t>
  </si>
  <si>
    <t>0620000000</t>
  </si>
  <si>
    <t>Развитие туризма на территории Заволжского городского поселения</t>
  </si>
  <si>
    <t>0620100000</t>
  </si>
  <si>
    <t>0620190030</t>
  </si>
  <si>
    <t>Муниципальная программа                                                                                                              «Содержание  и ремонт общего имущества в многоквартирных домах и предоставление  коммунальных услуг в незаселенные  жилые помещения муниципального жилого фонда Заволжского городского поселения»</t>
  </si>
  <si>
    <t>07 0 00 00000</t>
  </si>
  <si>
    <t>0720000000</t>
  </si>
  <si>
    <t xml:space="preserve">Содержание  и ремонт общего имущества в многоквартирных домах и предоставление  коммунальных услуг в незаселенные  жилые помещения муниципального жилого фонда </t>
  </si>
  <si>
    <t>0720100000</t>
  </si>
  <si>
    <t xml:space="preserve">Содержание и ремонт общего имущества в многоквартирных домах и предоставление  коммунальных услуг в незаселенные жилые помещения муниципального жилого фонда </t>
  </si>
  <si>
    <t>0720120180</t>
  </si>
  <si>
    <t>Муниципальная программа                                                                                                        «Содержание  и ремонт систем коммунальной инфраструктуры                                         Заволжского городского поселения»</t>
  </si>
  <si>
    <t>08 0 00 00000</t>
  </si>
  <si>
    <t>0820000000</t>
  </si>
  <si>
    <t xml:space="preserve">Содержание  и ремонт систем коммунальной инфраструктуры    </t>
  </si>
  <si>
    <t>0820100000</t>
  </si>
  <si>
    <t>Содержание  и ремонт систем коммунальной инфраструктуры</t>
  </si>
  <si>
    <t>0820120190</t>
  </si>
  <si>
    <t>Муниципальная программа                                                                                                  «Благоустройство и озеленение Заволжского городского поселения»</t>
  </si>
  <si>
    <t>0900000000</t>
  </si>
  <si>
    <t>0920000000</t>
  </si>
  <si>
    <t>Благоустройство и озеленение Заволжского городского поселения</t>
  </si>
  <si>
    <t>0920100000</t>
  </si>
  <si>
    <t>Организация освещения улиц</t>
  </si>
  <si>
    <t>0920120210</t>
  </si>
  <si>
    <t>Организация благоустройства территории поселения</t>
  </si>
  <si>
    <t>0920120220</t>
  </si>
  <si>
    <t>Муниципальная программа                                                                                                                 «Патриотическое воспитание, летний отдых и занятость детей                              Заволжского городского поселения»</t>
  </si>
  <si>
    <t xml:space="preserve">Организация отдыха, оздоровления, занятости детей и подростков в летний период времени </t>
  </si>
  <si>
    <t>Патриотическое воспитание молодежи</t>
  </si>
  <si>
    <t xml:space="preserve">Муниципальная программа                                                                                                                        «Развитие культуры на территории                                                                                                 Заволжского городского поселения»
</t>
  </si>
  <si>
    <t>Развитие музейного дела</t>
  </si>
  <si>
    <t>Обеспечение деятельности Муниципального казенного учреждения  культуры                                             «Заволжский городской художественно-краеведческий музей»</t>
  </si>
  <si>
    <t>1220100030</t>
  </si>
  <si>
    <t>Обеспечение деятельности Муниципального казенного учреждения   культуры                                      «Заволжский городской художественно-краеведческий музей»</t>
  </si>
  <si>
    <t>Развитие библиотечного дела</t>
  </si>
  <si>
    <t>1220200000</t>
  </si>
  <si>
    <t>Обеспечение деятельности Муниципального казенного учреждения   культуры                                            «Заволжская городская библиотека»</t>
  </si>
  <si>
    <t>1220200040</t>
  </si>
  <si>
    <t>Межбюджетные трансферты на организацию библиотечного обслуживания населения межпоселенческими библиотеками, комплектование и обеспечение сохранности библиотечных фондов</t>
  </si>
  <si>
    <t>Развитие клубных формирований и самодеятельного народного творчества</t>
  </si>
  <si>
    <t>Обеспечение деятельности Муниципального казенного учреждения  культуры                                           «Заволжский городской Дом культуры»</t>
  </si>
  <si>
    <t>Муниципальная программа                                                                                                                              «Оказание материальной помощи гражданам, оказавшимся в трудной жизненной ситуации вследствие пожара или  иного стихийного бедствия»</t>
  </si>
  <si>
    <t>Оказание материальной помощи гражданам, оказавшимся в трудной жизненной ситуации вследствие пожара или иного стихийного бедствия</t>
  </si>
  <si>
    <t>Материальная помощь гражданам, оказавшимся в трудной жизненной ситуации вследствие пожара или иного стихийного бедствия</t>
  </si>
  <si>
    <t>1320190040</t>
  </si>
  <si>
    <t>Муниципальная программа                                                                                                                         «Развитие физической культуры и спорта в Заволжском городском поселении»</t>
  </si>
  <si>
    <t>Физическое воспитание и обеспечение организации  проведения  массовых спортивных мероприятий</t>
  </si>
  <si>
    <t>Организация и проведение спортивно – массовых мероприятий, оздоровительных акций, спортивных праздников, участия команд спортсменов в городских, районных, областных и всероссийских соревнованиях</t>
  </si>
  <si>
    <t>1420120110</t>
  </si>
  <si>
    <t>Муниципальная программа                                                                                                                             "Программа производственного контроля качества питьевой воды с использованием нецентрализованных источников водоснабжения Заволжского городского поселения"</t>
  </si>
  <si>
    <t>Обеспечение контроля качества питьевой воды</t>
  </si>
  <si>
    <t xml:space="preserve">Содержание источников нецентрализованного водоснабжения </t>
  </si>
  <si>
    <t>1120120210</t>
  </si>
  <si>
    <t>Муниципальная программа                                                                                                                                                                   "Развитие субъектов малого и среднего предпринимательства в Заволжском городском поселении"</t>
  </si>
  <si>
    <t xml:space="preserve">Развитие субъектов малого и среднего предпринимательства </t>
  </si>
  <si>
    <t>Участие в выстовочно-ярморочной деятельности</t>
  </si>
  <si>
    <t>Непрограммные                                                             направления деятельности органов местного самоуправления и иных муниципальных органов  Заволжского  городского поселения</t>
  </si>
  <si>
    <t xml:space="preserve">Обеспечение деятельности органов местного самоуправления                                                           Заволжского городского поселения </t>
  </si>
  <si>
    <t xml:space="preserve">Обеспечение деятельности органов местного самоуправления                                                        Заволжского городского поселения </t>
  </si>
  <si>
    <t xml:space="preserve">Обеспечение деятельности главы  Заволжского городского поселения </t>
  </si>
  <si>
    <t>Обеспечение деятельности подведомственного учреждения                                                            «Управление жилищно-коммунального хозяйства администрации                                                   Заволжского городского поселения»</t>
  </si>
  <si>
    <t>Обеспечение деятельности подведомственного учреждения                                                                             «Управление жилищно-коммунального хозяйства администрации Заволжского городского поселения»</t>
  </si>
  <si>
    <t>Обеспечение деятельности подведомственного учреждения                                                                               «Управление жилищно-коммунального хозяйства администрации Заволжского городского поселения»</t>
  </si>
  <si>
    <t>Формирование и расходование средств резервного фонда администрации Заволжского городского поселения Заволжского муниципального района Ивановской области</t>
  </si>
  <si>
    <t>Членские взносы в Совет муниципальных образований                                                     Ивановской области</t>
  </si>
  <si>
    <t>Расходы на официальный прием и (или) обслуживание представителей других организаций</t>
  </si>
  <si>
    <t>Мероприятия в области жилищного хозяйства</t>
  </si>
  <si>
    <t xml:space="preserve">Организация мероприятий по захоронению безродных  </t>
  </si>
  <si>
    <t>Выполнение отдельных государственных полномочий в сфере исполнения судебных актов  РФ и мировых соглашений</t>
  </si>
  <si>
    <t>Выплата доплат к пенсии лицам, замещавшим  муниципальные должности                              Заволжского городского поселения</t>
  </si>
  <si>
    <t xml:space="preserve">Осуществление деятельности по обращению с животными без владельцев, обитающих на территории поселения </t>
  </si>
  <si>
    <t>4000090120</t>
  </si>
  <si>
    <t>Расходы по содержанию муниципального имущества (нежилых помещений), находящихся варенде (безвозмездном пользовании)</t>
  </si>
  <si>
    <t>Зарезервированные средства в составе утвержденных годовых бюджетных ассигнований</t>
  </si>
  <si>
    <t>Дополнительная помощь при возникновении неотложной необходимости в проведении капитального ремонта общего имущества в многоквартирных домах, расположенных на территории Заволжского городского поселения</t>
  </si>
  <si>
    <t>И Т О Г О :</t>
  </si>
  <si>
    <t xml:space="preserve"> </t>
  </si>
  <si>
    <t>Рз</t>
  </si>
  <si>
    <t>Пр</t>
  </si>
  <si>
    <t>Сумма (в рублях)</t>
  </si>
  <si>
    <t>Бюджетные ассигнования      2018 год</t>
  </si>
  <si>
    <t>Администрация                                                                                                        Заволжского городского поселения</t>
  </si>
  <si>
    <t>ОБЩЕГОСУДАРСТВЕННЫЕ ВОПРОСЫ</t>
  </si>
  <si>
    <t>01</t>
  </si>
  <si>
    <t>Функционирование высшего должностного лица субъекта                                                                        Российской Федерации и муниципального образования</t>
  </si>
  <si>
    <t>02</t>
  </si>
  <si>
    <t>400 00 00020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</si>
  <si>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</si>
  <si>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04</t>
  </si>
  <si>
    <t xml:space="preserve">Обеспечение деятельности органов местного самоуправления Заволжского городского поселения </t>
  </si>
  <si>
    <t>40 0 00 00010</t>
  </si>
  <si>
    <t xml:space="preserve">Закупка товаров, работ и услуг для государственных (муниципальных) нужд
</t>
  </si>
  <si>
    <t>Иные бюджетные ассигнования</t>
  </si>
  <si>
    <t>13</t>
  </si>
  <si>
    <t>Выполнение отдельных государственных полномочий в сфере исполнения судебных актов РФ и мировых соглашений</t>
  </si>
  <si>
    <t>40 0 00 90050</t>
  </si>
  <si>
    <t>Приобретение цветов, подарков к поздравлению «Почетных граждан города Заволжска», выплата денежного вознаграждения</t>
  </si>
  <si>
    <t>Социальное обеспечение и иные выплаты населению</t>
  </si>
  <si>
    <t>Организация и проведение культурно-массовых мероприятий, праздников (МКУК "ЗГХКМ")</t>
  </si>
  <si>
    <t>Организация и проведение культурно-массовых мероприятий, праздников (МКУК "ЗГДК")</t>
  </si>
  <si>
    <t>Организация и проведение культурно-массовых мероприятий, праздников (МКУК "ЗГБ")</t>
  </si>
  <si>
    <t>Членские взносы в Совет муниципальных образований  Ивановской области</t>
  </si>
  <si>
    <t>4000090080</t>
  </si>
  <si>
    <t>4000090100</t>
  </si>
  <si>
    <t>1620190140</t>
  </si>
  <si>
    <t>03</t>
  </si>
  <si>
    <t>0420120030</t>
  </si>
  <si>
    <t xml:space="preserve">Сельское хозяйство и рыболовство </t>
  </si>
  <si>
    <t>05</t>
  </si>
  <si>
    <t>Осуществление деятельности по обращению с животными без владельцев, обитающими на территории поселения</t>
  </si>
  <si>
    <t>Дорожное хозяйство (дорожные фонды)</t>
  </si>
  <si>
    <t>09</t>
  </si>
  <si>
    <t>Содержание и  ремонт дорожной сети Заволжского городского поселения, ее обустройство, улучшение технического и эксплуатационного состояния</t>
  </si>
  <si>
    <t xml:space="preserve">Закупка товаров, работ и услуг для государственных (муниципальных) нужд
</t>
  </si>
  <si>
    <t>УЖКХ администрации Заволжского городского поселения</t>
  </si>
  <si>
    <t>Содержание дорог</t>
  </si>
  <si>
    <t>12</t>
  </si>
  <si>
    <t>Содержание, ремонт общего имущества в многоквартирных домах и предоставление  коммунальных услуг в незаселенные жилые помещения муниципального жилого фонда Заволжского городского поселения</t>
  </si>
  <si>
    <t>Расходы по содержанию муниципального имущества (нежилых помещений),находящихся варенде (безвозмездном пользовании)</t>
  </si>
  <si>
    <t xml:space="preserve">Содержание  и ремонт систем коммунальной инфраструктуры </t>
  </si>
  <si>
    <t>1120100000</t>
  </si>
  <si>
    <t>Другие вопросы в области  жилищно-коммунального хозяйства</t>
  </si>
  <si>
    <t>Обеспечение деятельности подведомственного учреждения «Управление жилищно-коммунального хозяйства администрации Заволжского городского поселения»</t>
  </si>
  <si>
    <t>40 0 00 00060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</si>
  <si>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</si>
  <si>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</si>
  <si>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</si>
  <si>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Обеспечение деятельности Муниципального казенного учреждения культуры «Заволжский городской художественно-краеведческий музей»</t>
  </si>
  <si>
    <t xml:space="preserve">Закупка товаров, работ и услуг для государственных
(муниципальных) нужд
</t>
  </si>
  <si>
    <t>Обеспечение деятельности Муниципального казенного учреждения  культуры «Заволжская городская библиотека»</t>
  </si>
  <si>
    <t xml:space="preserve">Межбюджетные трансферты на организацию библиотечного обслуживания населения  межпоселенческими библиотеками, комплектование и обеспечение сохранности библиотечных фондов </t>
  </si>
  <si>
    <t>1220290020</t>
  </si>
  <si>
    <t>Обеспечение деятельности Муниципального казенного учреждения культуры  «Заволжский городской Дом культуры»</t>
  </si>
  <si>
    <t>1220300050</t>
  </si>
  <si>
    <t>10</t>
  </si>
  <si>
    <t>Выплата доплат к пенсии лицам, замещавшим  муниципальные должности                                             Заволжского городского поселения</t>
  </si>
  <si>
    <t>ФИЗИЧЕСКАЯ   КУЛЬТУРА                          И СПОРТ</t>
  </si>
  <si>
    <t>11</t>
  </si>
  <si>
    <t xml:space="preserve">Закупка товаров, работ и услуг для государственных (муниципальных) нужд
</t>
  </si>
  <si>
    <t>В С Е Г О :</t>
  </si>
  <si>
    <t xml:space="preserve"> 2 02 25519 13 0000 150</t>
  </si>
  <si>
    <t xml:space="preserve"> 2 02 25519 00 0000 150</t>
  </si>
  <si>
    <t xml:space="preserve"> Субсидии бюджетам на поддержку отрасли культуры</t>
  </si>
  <si>
    <t>Субсидии бюджетам городских поселений на поддержку отрасли культуры</t>
  </si>
  <si>
    <t xml:space="preserve"> 2 02 29999 00 0000 150</t>
  </si>
  <si>
    <t>Прочие субсидии</t>
  </si>
  <si>
    <t>средства обл.бюджета</t>
  </si>
  <si>
    <t>средства местного бюджета</t>
  </si>
  <si>
    <t>171F552431</t>
  </si>
  <si>
    <t xml:space="preserve">Капитальные вложения в объекты недвижимого имущества    государственной (муниципальной) собственности
</t>
  </si>
  <si>
    <t>Строительство и реконструкция (модернизация) объектов питьевого водоснабжения (Строительство,реконструкция (модернизация) объектов капитального строительства питьевого водоснабжения)</t>
  </si>
  <si>
    <t>1220180340</t>
  </si>
  <si>
    <t>12201S0340</t>
  </si>
  <si>
    <t>Софинансирование расходов,связанных с поэтапным доведением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</si>
  <si>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Расходы,связанные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</si>
  <si>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1220280340</t>
  </si>
  <si>
    <t>12202S0340</t>
  </si>
  <si>
    <t>12203S0340</t>
  </si>
  <si>
    <t>1220380340</t>
  </si>
  <si>
    <t>12202L5191</t>
  </si>
  <si>
    <t>Реализация мероприятий по модернизации библиотек в части комплектования книжных фондов библиотек муниципальных образований</t>
  </si>
  <si>
    <t>Муниципальная программа                                                                                                                                                                   "Чистая вода"</t>
  </si>
  <si>
    <t>Чистая вода</t>
  </si>
  <si>
    <t>171F500000</t>
  </si>
  <si>
    <t>05201S0510</t>
  </si>
  <si>
    <t>Проектирование строительства (реконструкция), капитальный ремонт,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</si>
  <si>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 xml:space="preserve"> 2 02 20041 13 0000 150</t>
  </si>
  <si>
    <t>Субсидии бюджетам городских поселений на строительство,модернизацию,ремонт и содержание автомобильных дорог общего пользования,в том числе дорог в поселениях (за исключением автомобильных дорог федерального значения)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</si>
  <si>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</si>
  <si>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 2 02 20041 00 0000 150</t>
  </si>
  <si>
    <t>Прочие доходы от компенсации затрат бюджетов городских поселений</t>
  </si>
  <si>
    <t>1 13 02995 13 0000 130</t>
  </si>
  <si>
    <t>Прочие доходы от компенсации затрат государства</t>
  </si>
  <si>
    <t>1 13 02990 00 0000 130</t>
  </si>
  <si>
    <t>План 2023 года   с учетом изменений</t>
  </si>
  <si>
    <t xml:space="preserve"> 2 07 00000 00 0000 000</t>
  </si>
  <si>
    <t xml:space="preserve"> 1 14 06025 13 0000 430</t>
  </si>
  <si>
    <t xml:space="preserve"> 1 14 06020 00 0000 430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</si>
  <si>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</si>
  <si>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 xml:space="preserve"> 1 03 02231 01 0000 110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</si>
  <si>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</si>
  <si>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</si>
  <si>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</si>
  <si>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</si>
  <si>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</si>
  <si>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</si>
  <si>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Земельный налог                                        с физических лиц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</si>
  <si>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</si>
  <si>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</si>
  <si>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</si>
  <si>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>Прочие безвозмездные поступления в бюджеты городских поселений</t>
  </si>
  <si>
    <t>2 07 05030 13 0000 150</t>
  </si>
  <si>
    <t>2 07 05000 13 0000 150</t>
  </si>
  <si>
    <t xml:space="preserve"> 1 17 15030 13 0000 150</t>
  </si>
  <si>
    <t xml:space="preserve"> 2 02 245784 13 0000 150</t>
  </si>
  <si>
    <t>Межбюджетные трансферты, передаваемые бюджетам городских поселений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</si>
  <si>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 xml:space="preserve"> 2 02 40000 00 0000 150</t>
  </si>
  <si>
    <t>2 02 45784 00 0000 150</t>
  </si>
  <si>
    <t>Межбюджетные трансферты,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</si>
  <si>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1 17 15000 00 0000 150</t>
  </si>
  <si>
    <t>Инициативные платежи</t>
  </si>
  <si>
    <t>Инициативные платежи, зачисляемые в бюджеты городских поселений</t>
  </si>
  <si>
    <t>Невыясненные поступления, зачисляемые в бюджеты городских поселений</t>
  </si>
  <si>
    <t>-софинансирование за счет средств граждан</t>
  </si>
  <si>
    <t>-софинансирование за счет внебюдж.источ.</t>
  </si>
  <si>
    <r>
      <t>местные инициативы</t>
    </r>
    <r>
      <rPr>
        <i/>
        <sz val="6"/>
        <rFont val="Times New Roman"/>
        <family val="1"/>
      </rPr>
      <t>"Сказочная страна"</t>
    </r>
  </si>
  <si>
    <r>
      <t>местные инициативы</t>
    </r>
    <r>
      <rPr>
        <i/>
        <sz val="6"/>
        <rFont val="Times New Roman"/>
        <family val="1"/>
      </rPr>
      <t>"Непоседы"</t>
    </r>
  </si>
  <si>
    <t>детская площадка                                                        "Сказочная страна"                          ул.Социалистическая  д. 24</t>
  </si>
  <si>
    <t>детская площадка                                                        "Непоседы"                                              пер.Октябрьский  д. 6</t>
  </si>
  <si>
    <t>софинансирование областного бюджета</t>
  </si>
  <si>
    <t>софинансирование местного бюджета</t>
  </si>
  <si>
    <t>-софинансирование за счет внебюджетных источников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</si>
  <si>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 (Устройство детской площадки "Сказочная страна" г.Заволжск, во дворе дома № 24 по ул.Социалистической)</t>
  </si>
  <si>
    <t>181F2S5101</t>
  </si>
  <si>
    <t>Детская площадка                                                        "Сказочная страна"                          ул.Социалистическая  д. 24</t>
  </si>
  <si>
    <t>181F2S5102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</si>
  <si>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 (Устройство детской площадки "Непоседы" г.Заволжск, во дворе дома № 6 по пер.Октябрьскому)</t>
  </si>
  <si>
    <t>05201S9100</t>
  </si>
  <si>
    <t>Иные межбюджетные трансферты бюджетам муниципальных образований Ивановской области на строительство (реконструкцию), капитальный ремонт и ремонт автомобильных дорог общего пользования местного значения</t>
  </si>
  <si>
    <t>Админисрация Заволжского городского поселения</t>
  </si>
  <si>
    <t>-софин. за счет внебюджетных источников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</si>
  <si>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                    (Устройство детской площадки "Непоседы" г.Заволжск, во дворе дома № 6 по пер.Октябрьскому)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</si>
  <si>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                               (Устройство детской площадки                   "Сказочная страна" г.Заволжск, во дворе дома № 24 по ул.Социалистической)</t>
  </si>
  <si>
    <t>Муниципальная программа                                                                                                                                                                   "Формирование комфортной                   городской среды"</t>
  </si>
  <si>
    <t>Проектная часть                               "Региональный проект                                 "Чистая вода""</t>
  </si>
  <si>
    <t>Проектная часть                               "Региональный проект                                 "Формирование комфортной городской среды""</t>
  </si>
  <si>
    <t>Получение кредитов от кредитных организаций в валюте РФ</t>
  </si>
  <si>
    <t xml:space="preserve">Получение бюджетных кредитов от других бюджетов бюджетной системы Российской Федерации в валюте РФ
</t>
  </si>
  <si>
    <t xml:space="preserve">Получение кредитов от других бюджетов бюджетной системы Российской Федерации бюджетами городских поселений в валюте РФ
</t>
  </si>
  <si>
    <t xml:space="preserve">Погашение бюджетами городских поселений кредитов от других бюджетов бюджетной системы Российской Федерации в валюте РФ
</t>
  </si>
  <si>
    <t>План</t>
  </si>
  <si>
    <t>% исполнения</t>
  </si>
  <si>
    <t xml:space="preserve">Исполнение доходной части бюджета
Заволжского городского поселения
 за 1 квартал 2023 года
</t>
  </si>
  <si>
    <r>
      <rPr>
        <b/>
        <sz val="14"/>
        <rFont val="Times New Roman"/>
        <family val="1"/>
      </rPr>
      <t xml:space="preserve">Расходы  бюджета                                                                                                                                                  Заволжского городского поселения 
за 1 квартал 2023 года        </t>
    </r>
    <r>
      <rPr>
        <b/>
        <sz val="12"/>
        <rFont val="Times New Roman"/>
        <family val="1"/>
      </rPr>
      <t xml:space="preserve">                                                                            </t>
    </r>
  </si>
  <si>
    <t xml:space="preserve">          Ведомственная структура  расходов  бюджета                                                            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за 1 квартал  2023  года                                                                                                                       </t>
  </si>
  <si>
    <t xml:space="preserve">Исполнение расходной части бюджета Заволжского городского поселения                                                                                                                            (по муниципальным программам                                                                                                                                                  и не включенным в муниципальные программы  направлениям деятельности  )                                                                                                                          за 1 квартал 2023 года   </t>
  </si>
  <si>
    <t>План 2023 г.</t>
  </si>
  <si>
    <t>Факт                               по состоянию             на 01.04.2023 г.</t>
  </si>
  <si>
    <t xml:space="preserve">Приложение № 1  
                                                                                   к  распоряжению администрации                                                                                                                            Заволжского городского поселения 
от 11.05.23 г. № 69-р                                                                                             
                                                                                                       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</si>
  <si>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</si>
  <si>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</si>
  <si>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2 02 25299 13 0000 150</t>
  </si>
  <si>
    <t>2 02 25299 00 0000 150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</si>
  <si>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</si>
  <si>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</si>
  <si>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19201L2990</t>
  </si>
  <si>
    <t xml:space="preserve"> Реализация мероприятий федеральной целевой программы «Увековечение памяти погибших при защите Отечества на территории Заволжского городского поселения Заволжского муниципального района Ивановской области на 2019-2024 годы»</t>
  </si>
  <si>
    <t>Муниципальная программа                                                                                                                                                                   "Увековечение памяти погибших при защите Отечества на 2019-2024 годы"</t>
  </si>
  <si>
    <t>Увековечение памяти погибших при защите Отечества на 2019-2024 годы</t>
  </si>
  <si>
    <t>Реализация мероприятий федеральной целевой программы «Увековечение памяти погибших при защите Отечества на территории Заволжского городского поселения Заволжского муниципального района Ивановской области на 2019-2024 годы»»</t>
  </si>
  <si>
    <t>софинансирование федерального бюджета</t>
  </si>
  <si>
    <t xml:space="preserve">Приложение № 2  
                                                                                   к  распоряжению администрации                                                                                                                            Заволжского городского поселения 
от 11.05.23 г. № 69-р                                                                                             
</t>
  </si>
  <si>
    <t xml:space="preserve">Приложение № 3  
                         к  распоряжению администрации                                                                                                                            Заволжского городского поселения 
от 11.05.23 г. № 69-р                                                                                             
</t>
  </si>
  <si>
    <t xml:space="preserve">Приложение № 4  
                                                        к  распоряжению администрации                                                                                                                            Заволжского городского поселения 
от 11.05.23 г. № 69-р                                                                                             
</t>
  </si>
  <si>
    <t xml:space="preserve">Приложение № 5  
                                        к  распоряжению администрации                                                                                                                            Заволжского городского поселения 
от 11.05.23 г. № 69-р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</si>
</sst>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#,##0.00&quot;р.&quot;"/>
    <numFmt numFmtId="210" formatCode="#,##0.0000"/>
    <numFmt numFmtId="211" formatCode="_-* #,##0_р_._-;\-* #,##0_р_._-;_-* &quot;-&quot;??_р_._-;_-@_-"/>
    <numFmt numFmtId="212" formatCode="0.00000"/>
    <numFmt numFmtId="213" formatCode="0.000000"/>
  </numFmts>
  <fonts count="111">
    <font>
      <sz val="10"/>
      <name val="Georgia"/>
      <family val="0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Georgia"/>
      <family val="1"/>
    </font>
    <font>
      <sz val="12"/>
      <color indexed="9"/>
      <name val="Arial Cyr"/>
      <family val="0"/>
    </font>
    <font>
      <b/>
      <sz val="12"/>
      <name val="Arial Cyr"/>
      <family val="0"/>
    </font>
    <font>
      <i/>
      <sz val="12"/>
      <name val="Georgia"/>
      <family val="1"/>
    </font>
    <font>
      <b/>
      <i/>
      <sz val="12"/>
      <name val="Georgia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Academy"/>
      <family val="0"/>
    </font>
    <font>
      <sz val="10"/>
      <color indexed="10"/>
      <name val="Georgia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8"/>
      <color indexed="10"/>
      <name val="Georgia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1"/>
      <color indexed="10"/>
      <name val="Georgia"/>
      <family val="1"/>
    </font>
    <font>
      <sz val="11"/>
      <color indexed="10"/>
      <name val="Georgia"/>
      <family val="1"/>
    </font>
    <font>
      <i/>
      <sz val="8"/>
      <color indexed="10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0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8"/>
      <color rgb="FFFF0000"/>
      <name val="Georgia"/>
      <family val="1"/>
    </font>
    <font>
      <b/>
      <sz val="10"/>
      <color rgb="FFFF0000"/>
      <name val="Times New Roman"/>
      <family val="1"/>
    </font>
    <font>
      <sz val="10"/>
      <color rgb="FFFF0000"/>
      <name val="Georgia"/>
      <family val="1"/>
    </font>
    <font>
      <sz val="11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rgb="FFFF0000"/>
      <name val="Georgia"/>
      <family val="1"/>
    </font>
    <font>
      <sz val="11"/>
      <color rgb="FFFF0000"/>
      <name val="Georgia"/>
      <family val="1"/>
    </font>
    <font>
      <i/>
      <sz val="8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22272F"/>
      <name val="Times New Roman"/>
      <family val="1"/>
    </font>
    <font>
      <b/>
      <sz val="12"/>
      <color rgb="FF22272F"/>
      <name val="Times New Roman"/>
      <family val="1"/>
    </font>
    <font>
      <sz val="11"/>
      <color rgb="FF22272F"/>
      <name val="Times New Roman"/>
      <family val="1"/>
    </font>
    <font>
      <sz val="10"/>
      <color rgb="FFFFFF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6" fillId="0" borderId="1">
      <alignment horizontal="left" wrapText="1" indent="2"/>
      <protection/>
    </xf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7" fillId="25" borderId="2" applyNumberFormat="0" applyAlignment="0" applyProtection="0"/>
    <xf numFmtId="0" fontId="78" fillId="26" borderId="3" applyNumberFormat="0" applyAlignment="0" applyProtection="0"/>
    <xf numFmtId="0" fontId="79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84" fillId="27" borderId="8" applyNumberFormat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" fillId="0" borderId="0">
      <alignment/>
      <protection/>
    </xf>
    <xf numFmtId="0" fontId="87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90" fillId="0" borderId="10" applyNumberFormat="0" applyFill="0" applyAlignment="0" applyProtection="0"/>
    <xf numFmtId="0" fontId="9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2" fillId="31" borderId="0" applyNumberFormat="0" applyBorder="0" applyAlignment="0" applyProtection="0"/>
  </cellStyleXfs>
  <cellXfs count="6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57" applyFont="1" applyFill="1" applyAlignment="1">
      <alignment/>
      <protection/>
    </xf>
    <xf numFmtId="0" fontId="5" fillId="0" borderId="0" xfId="57" applyFont="1" applyFill="1">
      <alignment/>
      <protection/>
    </xf>
    <xf numFmtId="49" fontId="5" fillId="0" borderId="0" xfId="57" applyNumberFormat="1" applyFont="1">
      <alignment/>
      <protection/>
    </xf>
    <xf numFmtId="0" fontId="4" fillId="0" borderId="11" xfId="57" applyFont="1" applyBorder="1" applyAlignment="1">
      <alignment horizontal="center" vertical="center" wrapText="1"/>
      <protection/>
    </xf>
    <xf numFmtId="49" fontId="4" fillId="0" borderId="12" xfId="57" applyNumberFormat="1" applyFont="1" applyBorder="1" applyAlignment="1">
      <alignment horizontal="center" vertical="center"/>
      <protection/>
    </xf>
    <xf numFmtId="49" fontId="4" fillId="0" borderId="12" xfId="57" applyNumberFormat="1" applyFont="1" applyBorder="1" applyAlignment="1">
      <alignment horizontal="center" vertical="center" wrapText="1"/>
      <protection/>
    </xf>
    <xf numFmtId="49" fontId="4" fillId="0" borderId="13" xfId="57" applyNumberFormat="1" applyFont="1" applyBorder="1" applyAlignment="1">
      <alignment horizontal="center" vertical="center" wrapText="1"/>
      <protection/>
    </xf>
    <xf numFmtId="49" fontId="4" fillId="0" borderId="13" xfId="57" applyNumberFormat="1" applyFont="1" applyBorder="1" applyAlignment="1">
      <alignment vertical="center"/>
      <protection/>
    </xf>
    <xf numFmtId="173" fontId="4" fillId="0" borderId="12" xfId="57" applyNumberFormat="1" applyFont="1" applyBorder="1" applyAlignment="1">
      <alignment vertical="center" wrapText="1"/>
      <protection/>
    </xf>
    <xf numFmtId="49" fontId="4" fillId="0" borderId="14" xfId="57" applyNumberFormat="1" applyFont="1" applyBorder="1" applyAlignment="1">
      <alignment vertical="center"/>
      <protection/>
    </xf>
    <xf numFmtId="173" fontId="4" fillId="0" borderId="12" xfId="57" applyNumberFormat="1" applyFont="1" applyBorder="1" applyAlignment="1">
      <alignment vertical="center"/>
      <protection/>
    </xf>
    <xf numFmtId="3" fontId="4" fillId="0" borderId="0" xfId="57" applyNumberFormat="1" applyFont="1">
      <alignment/>
      <protection/>
    </xf>
    <xf numFmtId="49" fontId="5" fillId="0" borderId="0" xfId="57" applyNumberFormat="1" applyFont="1" applyFill="1">
      <alignment/>
      <protection/>
    </xf>
    <xf numFmtId="173" fontId="4" fillId="0" borderId="11" xfId="57" applyNumberFormat="1" applyFont="1" applyFill="1" applyBorder="1" applyAlignment="1">
      <alignment horizontal="center"/>
      <protection/>
    </xf>
    <xf numFmtId="49" fontId="5" fillId="0" borderId="12" xfId="57" applyNumberFormat="1" applyFont="1" applyBorder="1" applyAlignment="1">
      <alignment horizontal="center" vertical="center" wrapText="1"/>
      <protection/>
    </xf>
    <xf numFmtId="49" fontId="5" fillId="0" borderId="13" xfId="57" applyNumberFormat="1" applyFont="1" applyBorder="1" applyAlignment="1">
      <alignment horizontal="center" vertical="center" wrapText="1"/>
      <protection/>
    </xf>
    <xf numFmtId="173" fontId="5" fillId="0" borderId="11" xfId="57" applyNumberFormat="1" applyFont="1" applyFill="1" applyBorder="1" applyAlignment="1">
      <alignment horizontal="center" vertical="center"/>
      <protection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32" borderId="0" xfId="0" applyFont="1" applyFill="1" applyAlignment="1">
      <alignment readingOrder="1"/>
    </xf>
    <xf numFmtId="0" fontId="11" fillId="32" borderId="14" xfId="0" applyFont="1" applyFill="1" applyBorder="1" applyAlignment="1">
      <alignment/>
    </xf>
    <xf numFmtId="0" fontId="11" fillId="32" borderId="14" xfId="0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vertical="center"/>
    </xf>
    <xf numFmtId="0" fontId="11" fillId="32" borderId="11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0" fillId="32" borderId="11" xfId="0" applyFont="1" applyFill="1" applyBorder="1" applyAlignment="1">
      <alignment vertical="center" shrinkToFit="1"/>
    </xf>
    <xf numFmtId="0" fontId="9" fillId="32" borderId="11" xfId="0" applyFont="1" applyFill="1" applyBorder="1" applyAlignment="1">
      <alignment vertical="center" shrinkToFit="1"/>
    </xf>
    <xf numFmtId="0" fontId="11" fillId="32" borderId="0" xfId="0" applyFont="1" applyFill="1" applyAlignment="1">
      <alignment/>
    </xf>
    <xf numFmtId="0" fontId="9" fillId="3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4" fillId="0" borderId="0" xfId="0" applyFont="1" applyAlignment="1">
      <alignment/>
    </xf>
    <xf numFmtId="170" fontId="14" fillId="0" borderId="0" xfId="44" applyFont="1" applyAlignment="1">
      <alignment/>
    </xf>
    <xf numFmtId="0" fontId="15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71" fontId="11" fillId="0" borderId="0" xfId="66" applyFont="1" applyFill="1" applyAlignment="1">
      <alignment horizontal="center"/>
    </xf>
    <xf numFmtId="171" fontId="11" fillId="0" borderId="0" xfId="66" applyFont="1" applyAlignment="1">
      <alignment/>
    </xf>
    <xf numFmtId="0" fontId="11" fillId="33" borderId="11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0" borderId="11" xfId="0" applyFont="1" applyFill="1" applyBorder="1" applyAlignment="1">
      <alignment vertical="center" shrinkToFi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9" fillId="0" borderId="11" xfId="43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9" fillId="32" borderId="11" xfId="0" applyFont="1" applyFill="1" applyBorder="1" applyAlignment="1">
      <alignment horizontal="center" vertical="center" shrinkToFit="1"/>
    </xf>
    <xf numFmtId="171" fontId="5" fillId="0" borderId="11" xfId="66" applyNumberFormat="1" applyFont="1" applyFill="1" applyBorder="1" applyAlignment="1">
      <alignment horizontal="center" vertical="center" shrinkToFit="1"/>
    </xf>
    <xf numFmtId="171" fontId="7" fillId="0" borderId="11" xfId="66" applyNumberFormat="1" applyFont="1" applyFill="1" applyBorder="1" applyAlignment="1">
      <alignment horizontal="center" vertical="distributed" shrinkToFit="1"/>
    </xf>
    <xf numFmtId="49" fontId="7" fillId="0" borderId="11" xfId="66" applyNumberFormat="1" applyFont="1" applyFill="1" applyBorder="1" applyAlignment="1">
      <alignment horizontal="center" vertical="center"/>
    </xf>
    <xf numFmtId="49" fontId="7" fillId="0" borderId="11" xfId="66" applyNumberFormat="1" applyFont="1" applyFill="1" applyBorder="1" applyAlignment="1">
      <alignment horizontal="center" vertical="distributed"/>
    </xf>
    <xf numFmtId="49" fontId="7" fillId="0" borderId="11" xfId="0" applyNumberFormat="1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shrinkToFit="1"/>
    </xf>
    <xf numFmtId="0" fontId="18" fillId="32" borderId="11" xfId="0" applyFont="1" applyFill="1" applyBorder="1" applyAlignment="1">
      <alignment horizontal="center" vertical="center" shrinkToFit="1"/>
    </xf>
    <xf numFmtId="0" fontId="9" fillId="32" borderId="12" xfId="0" applyFont="1" applyFill="1" applyBorder="1" applyAlignment="1">
      <alignment vertical="center" shrinkToFit="1"/>
    </xf>
    <xf numFmtId="2" fontId="6" fillId="0" borderId="11" xfId="0" applyNumberFormat="1" applyFont="1" applyFill="1" applyBorder="1" applyAlignment="1">
      <alignment horizontal="center" vertical="center" wrapText="1"/>
    </xf>
    <xf numFmtId="49" fontId="6" fillId="0" borderId="11" xfId="66" applyNumberFormat="1" applyFont="1" applyFill="1" applyBorder="1" applyAlignment="1">
      <alignment horizontal="center" vertical="distributed"/>
    </xf>
    <xf numFmtId="49" fontId="6" fillId="0" borderId="11" xfId="66" applyNumberFormat="1" applyFont="1" applyFill="1" applyBorder="1" applyAlignment="1">
      <alignment horizontal="center" vertical="center" shrinkToFit="1"/>
    </xf>
    <xf numFmtId="0" fontId="19" fillId="32" borderId="11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center" vertical="center" shrinkToFit="1"/>
    </xf>
    <xf numFmtId="4" fontId="18" fillId="32" borderId="11" xfId="0" applyNumberFormat="1" applyFont="1" applyFill="1" applyBorder="1" applyAlignment="1">
      <alignment horizontal="center" vertical="center" shrinkToFit="1"/>
    </xf>
    <xf numFmtId="4" fontId="3" fillId="32" borderId="11" xfId="0" applyNumberFormat="1" applyFont="1" applyFill="1" applyBorder="1" applyAlignment="1">
      <alignment horizontal="center" vertical="center" shrinkToFit="1"/>
    </xf>
    <xf numFmtId="4" fontId="3" fillId="32" borderId="12" xfId="0" applyNumberFormat="1" applyFont="1" applyFill="1" applyBorder="1" applyAlignment="1">
      <alignment horizontal="center" vertical="center" shrinkToFit="1"/>
    </xf>
    <xf numFmtId="4" fontId="18" fillId="32" borderId="12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4" fontId="22" fillId="32" borderId="11" xfId="0" applyNumberFormat="1" applyFont="1" applyFill="1" applyBorder="1" applyAlignment="1">
      <alignment horizontal="left" vertical="center" shrinkToFit="1"/>
    </xf>
    <xf numFmtId="0" fontId="23" fillId="0" borderId="12" xfId="0" applyFont="1" applyBorder="1" applyAlignment="1">
      <alignment horizontal="left" vertical="center" wrapText="1"/>
    </xf>
    <xf numFmtId="4" fontId="93" fillId="32" borderId="12" xfId="0" applyNumberFormat="1" applyFont="1" applyFill="1" applyBorder="1" applyAlignment="1">
      <alignment horizontal="center" vertical="center" shrinkToFit="1"/>
    </xf>
    <xf numFmtId="0" fontId="10" fillId="34" borderId="11" xfId="0" applyFont="1" applyFill="1" applyBorder="1" applyAlignment="1">
      <alignment vertical="center" shrinkToFit="1"/>
    </xf>
    <xf numFmtId="0" fontId="10" fillId="34" borderId="11" xfId="0" applyFont="1" applyFill="1" applyBorder="1" applyAlignment="1">
      <alignment horizontal="center" vertical="center" wrapText="1"/>
    </xf>
    <xf numFmtId="4" fontId="18" fillId="34" borderId="11" xfId="0" applyNumberFormat="1" applyFont="1" applyFill="1" applyBorder="1" applyAlignment="1">
      <alignment horizontal="center" vertical="center" shrinkToFit="1"/>
    </xf>
    <xf numFmtId="0" fontId="10" fillId="7" borderId="11" xfId="0" applyFont="1" applyFill="1" applyBorder="1" applyAlignment="1">
      <alignment vertical="center" shrinkToFit="1"/>
    </xf>
    <xf numFmtId="0" fontId="10" fillId="7" borderId="11" xfId="0" applyFont="1" applyFill="1" applyBorder="1" applyAlignment="1">
      <alignment horizontal="center" vertical="center" wrapText="1"/>
    </xf>
    <xf numFmtId="4" fontId="18" fillId="7" borderId="11" xfId="0" applyNumberFormat="1" applyFont="1" applyFill="1" applyBorder="1" applyAlignment="1">
      <alignment horizontal="center" vertical="center" shrinkToFit="1"/>
    </xf>
    <xf numFmtId="0" fontId="18" fillId="7" borderId="11" xfId="43" applyFont="1" applyFill="1" applyBorder="1" applyAlignment="1" applyProtection="1">
      <alignment horizontal="center" vertical="center" wrapText="1"/>
      <protection/>
    </xf>
    <xf numFmtId="0" fontId="18" fillId="7" borderId="11" xfId="0" applyFont="1" applyFill="1" applyBorder="1" applyAlignment="1">
      <alignment horizontal="center" vertical="center" shrinkToFit="1"/>
    </xf>
    <xf numFmtId="0" fontId="18" fillId="32" borderId="12" xfId="0" applyFont="1" applyFill="1" applyBorder="1" applyAlignment="1">
      <alignment horizontal="center" vertical="center" shrinkToFit="1"/>
    </xf>
    <xf numFmtId="172" fontId="3" fillId="32" borderId="12" xfId="0" applyNumberFormat="1" applyFont="1" applyFill="1" applyBorder="1" applyAlignment="1">
      <alignment horizontal="center" vertical="center" shrinkToFit="1"/>
    </xf>
    <xf numFmtId="172" fontId="3" fillId="32" borderId="11" xfId="0" applyNumberFormat="1" applyFont="1" applyFill="1" applyBorder="1" applyAlignment="1">
      <alignment horizontal="center" vertical="center" shrinkToFit="1"/>
    </xf>
    <xf numFmtId="172" fontId="18" fillId="32" borderId="11" xfId="0" applyNumberFormat="1" applyFont="1" applyFill="1" applyBorder="1" applyAlignment="1">
      <alignment horizontal="center" vertical="center" shrinkToFit="1"/>
    </xf>
    <xf numFmtId="172" fontId="3" fillId="0" borderId="11" xfId="0" applyNumberFormat="1" applyFont="1" applyFill="1" applyBorder="1" applyAlignment="1">
      <alignment horizontal="center" vertical="center" shrinkToFit="1"/>
    </xf>
    <xf numFmtId="4" fontId="3" fillId="35" borderId="11" xfId="0" applyNumberFormat="1" applyFont="1" applyFill="1" applyBorder="1" applyAlignment="1">
      <alignment horizontal="center" vertical="center" shrinkToFit="1"/>
    </xf>
    <xf numFmtId="0" fontId="9" fillId="35" borderId="11" xfId="0" applyFont="1" applyFill="1" applyBorder="1" applyAlignment="1">
      <alignment vertical="center" shrinkToFit="1"/>
    </xf>
    <xf numFmtId="0" fontId="9" fillId="35" borderId="11" xfId="0" applyFont="1" applyFill="1" applyBorder="1" applyAlignment="1">
      <alignment horizontal="center" vertical="center" wrapText="1"/>
    </xf>
    <xf numFmtId="49" fontId="10" fillId="32" borderId="11" xfId="0" applyNumberFormat="1" applyFont="1" applyFill="1" applyBorder="1" applyAlignment="1">
      <alignment horizontal="center" vertical="center" shrinkToFit="1"/>
    </xf>
    <xf numFmtId="173" fontId="9" fillId="0" borderId="0" xfId="0" applyNumberFormat="1" applyFont="1" applyAlignment="1">
      <alignment horizontal="center" vertical="center"/>
    </xf>
    <xf numFmtId="49" fontId="9" fillId="32" borderId="11" xfId="0" applyNumberFormat="1" applyFont="1" applyFill="1" applyBorder="1" applyAlignment="1">
      <alignment horizontal="center" vertical="center" shrinkToFit="1"/>
    </xf>
    <xf numFmtId="0" fontId="21" fillId="0" borderId="15" xfId="66" applyNumberFormat="1" applyFont="1" applyFill="1" applyBorder="1" applyAlignment="1">
      <alignment horizontal="center" vertical="top" wrapText="1"/>
    </xf>
    <xf numFmtId="0" fontId="17" fillId="0" borderId="15" xfId="44" applyNumberFormat="1" applyFont="1" applyFill="1" applyBorder="1" applyAlignment="1">
      <alignment horizontal="center" vertical="top" wrapText="1"/>
    </xf>
    <xf numFmtId="1" fontId="9" fillId="0" borderId="0" xfId="0" applyNumberFormat="1" applyFont="1" applyAlignment="1">
      <alignment horizontal="center" vertical="center"/>
    </xf>
    <xf numFmtId="0" fontId="10" fillId="32" borderId="11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21" fillId="0" borderId="15" xfId="44" applyNumberFormat="1" applyFont="1" applyFill="1" applyBorder="1" applyAlignment="1">
      <alignment horizontal="center" vertical="top" wrapText="1"/>
    </xf>
    <xf numFmtId="4" fontId="9" fillId="0" borderId="0" xfId="0" applyNumberFormat="1" applyFont="1" applyAlignment="1">
      <alignment horizontal="center" vertical="center"/>
    </xf>
    <xf numFmtId="172" fontId="22" fillId="32" borderId="12" xfId="0" applyNumberFormat="1" applyFont="1" applyFill="1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 shrinkToFi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shrinkToFit="1"/>
    </xf>
    <xf numFmtId="4" fontId="3" fillId="35" borderId="12" xfId="0" applyNumberFormat="1" applyFont="1" applyFill="1" applyBorder="1" applyAlignment="1">
      <alignment horizontal="center" vertical="center" shrinkToFit="1"/>
    </xf>
    <xf numFmtId="2" fontId="9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7" fillId="0" borderId="16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 wrapText="1"/>
    </xf>
    <xf numFmtId="2" fontId="18" fillId="36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2" fontId="18" fillId="37" borderId="11" xfId="67" applyNumberFormat="1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2" fontId="18" fillId="35" borderId="11" xfId="67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top" wrapText="1"/>
    </xf>
    <xf numFmtId="0" fontId="24" fillId="0" borderId="11" xfId="0" applyFont="1" applyBorder="1" applyAlignment="1">
      <alignment horizontal="center" vertical="center" wrapText="1"/>
    </xf>
    <xf numFmtId="2" fontId="3" fillId="0" borderId="11" xfId="67" applyNumberFormat="1" applyFont="1" applyFill="1" applyBorder="1" applyAlignment="1">
      <alignment horizontal="center" vertical="center" wrapText="1"/>
    </xf>
    <xf numFmtId="173" fontId="3" fillId="0" borderId="11" xfId="67" applyNumberFormat="1" applyFont="1" applyFill="1" applyBorder="1" applyAlignment="1">
      <alignment horizontal="center" vertical="center" wrapText="1"/>
    </xf>
    <xf numFmtId="173" fontId="18" fillId="37" borderId="11" xfId="67" applyNumberFormat="1" applyFont="1" applyFill="1" applyBorder="1" applyAlignment="1">
      <alignment horizontal="center" vertical="center" wrapText="1"/>
    </xf>
    <xf numFmtId="173" fontId="18" fillId="0" borderId="11" xfId="67" applyNumberFormat="1" applyFont="1" applyFill="1" applyBorder="1" applyAlignment="1">
      <alignment horizontal="center" vertical="center" wrapText="1"/>
    </xf>
    <xf numFmtId="0" fontId="29" fillId="0" borderId="11" xfId="21" applyFont="1" applyFill="1" applyBorder="1" applyAlignment="1">
      <alignment horizontal="center" vertical="center" wrapText="1"/>
    </xf>
    <xf numFmtId="0" fontId="26" fillId="37" borderId="11" xfId="2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4" fillId="0" borderId="11" xfId="2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26" fillId="37" borderId="11" xfId="21" applyFont="1" applyFill="1" applyBorder="1" applyAlignment="1">
      <alignment horizontal="center" vertical="top" wrapText="1"/>
    </xf>
    <xf numFmtId="0" fontId="94" fillId="0" borderId="0" xfId="0" applyFont="1" applyFill="1" applyAlignment="1">
      <alignment vertical="top" wrapText="1"/>
    </xf>
    <xf numFmtId="0" fontId="26" fillId="35" borderId="11" xfId="21" applyFont="1" applyFill="1" applyBorder="1" applyAlignment="1">
      <alignment horizontal="center" vertical="top" wrapText="1"/>
    </xf>
    <xf numFmtId="0" fontId="29" fillId="35" borderId="12" xfId="21" applyFont="1" applyFill="1" applyBorder="1" applyAlignment="1">
      <alignment horizontal="center" vertical="center" wrapText="1"/>
    </xf>
    <xf numFmtId="2" fontId="3" fillId="35" borderId="17" xfId="67" applyNumberFormat="1" applyFont="1" applyFill="1" applyBorder="1" applyAlignment="1">
      <alignment horizontal="center" vertical="center" wrapText="1"/>
    </xf>
    <xf numFmtId="0" fontId="26" fillId="37" borderId="18" xfId="21" applyFont="1" applyFill="1" applyBorder="1" applyAlignment="1">
      <alignment horizontal="center" vertical="top" wrapText="1"/>
    </xf>
    <xf numFmtId="2" fontId="18" fillId="37" borderId="16" xfId="67" applyNumberFormat="1" applyFont="1" applyFill="1" applyBorder="1" applyAlignment="1">
      <alignment horizontal="center" vertical="center" wrapText="1"/>
    </xf>
    <xf numFmtId="0" fontId="26" fillId="37" borderId="19" xfId="21" applyFont="1" applyFill="1" applyBorder="1" applyAlignment="1">
      <alignment horizontal="center" vertical="top" wrapText="1"/>
    </xf>
    <xf numFmtId="2" fontId="18" fillId="37" borderId="20" xfId="67" applyNumberFormat="1" applyFont="1" applyFill="1" applyBorder="1" applyAlignment="1">
      <alignment horizontal="center" vertical="center" wrapText="1"/>
    </xf>
    <xf numFmtId="0" fontId="25" fillId="0" borderId="12" xfId="44" applyNumberFormat="1" applyFont="1" applyFill="1" applyBorder="1" applyAlignment="1">
      <alignment horizontal="center" vertical="center" wrapText="1"/>
    </xf>
    <xf numFmtId="0" fontId="29" fillId="0" borderId="12" xfId="44" applyNumberFormat="1" applyFont="1" applyFill="1" applyBorder="1" applyAlignment="1">
      <alignment horizontal="center" vertical="center" wrapText="1"/>
    </xf>
    <xf numFmtId="2" fontId="3" fillId="0" borderId="17" xfId="67" applyNumberFormat="1" applyFont="1" applyFill="1" applyBorder="1" applyAlignment="1">
      <alignment horizontal="center" vertical="center" wrapText="1"/>
    </xf>
    <xf numFmtId="0" fontId="18" fillId="37" borderId="18" xfId="44" applyNumberFormat="1" applyFont="1" applyFill="1" applyBorder="1" applyAlignment="1">
      <alignment horizontal="center" vertical="top" wrapText="1"/>
    </xf>
    <xf numFmtId="0" fontId="31" fillId="0" borderId="0" xfId="0" applyFont="1" applyFill="1" applyAlignment="1">
      <alignment vertical="top" wrapText="1"/>
    </xf>
    <xf numFmtId="0" fontId="18" fillId="35" borderId="11" xfId="44" applyNumberFormat="1" applyFont="1" applyFill="1" applyBorder="1" applyAlignment="1">
      <alignment horizontal="center" vertical="top" wrapText="1"/>
    </xf>
    <xf numFmtId="0" fontId="24" fillId="0" borderId="12" xfId="21" applyFont="1" applyFill="1" applyBorder="1" applyAlignment="1">
      <alignment horizontal="center" vertical="center" wrapText="1"/>
    </xf>
    <xf numFmtId="0" fontId="18" fillId="37" borderId="18" xfId="21" applyFont="1" applyFill="1" applyBorder="1" applyAlignment="1">
      <alignment horizontal="center" vertical="center" wrapText="1"/>
    </xf>
    <xf numFmtId="2" fontId="18" fillId="37" borderId="21" xfId="67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18" fillId="35" borderId="11" xfId="2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2" fontId="3" fillId="0" borderId="22" xfId="67" applyNumberFormat="1" applyFont="1" applyFill="1" applyBorder="1" applyAlignment="1">
      <alignment horizontal="center" vertical="center" wrapText="1"/>
    </xf>
    <xf numFmtId="0" fontId="18" fillId="37" borderId="18" xfId="21" applyFont="1" applyFill="1" applyBorder="1" applyAlignment="1">
      <alignment horizontal="center" vertical="top" wrapText="1"/>
    </xf>
    <xf numFmtId="0" fontId="18" fillId="35" borderId="11" xfId="21" applyFont="1" applyFill="1" applyBorder="1" applyAlignment="1">
      <alignment horizontal="center" vertical="top" wrapText="1"/>
    </xf>
    <xf numFmtId="2" fontId="3" fillId="0" borderId="23" xfId="67" applyNumberFormat="1" applyFont="1" applyFill="1" applyBorder="1" applyAlignment="1">
      <alignment horizontal="center" vertical="center" wrapText="1"/>
    </xf>
    <xf numFmtId="173" fontId="3" fillId="0" borderId="15" xfId="67" applyNumberFormat="1" applyFont="1" applyFill="1" applyBorder="1" applyAlignment="1">
      <alignment horizontal="center" vertical="center" wrapText="1"/>
    </xf>
    <xf numFmtId="0" fontId="18" fillId="37" borderId="11" xfId="21" applyFont="1" applyFill="1" applyBorder="1" applyAlignment="1">
      <alignment horizontal="center" vertical="center" wrapText="1"/>
    </xf>
    <xf numFmtId="2" fontId="18" fillId="37" borderId="23" xfId="67" applyNumberFormat="1" applyFont="1" applyFill="1" applyBorder="1" applyAlignment="1">
      <alignment horizontal="center" vertical="center" wrapText="1"/>
    </xf>
    <xf numFmtId="2" fontId="18" fillId="35" borderId="21" xfId="67" applyNumberFormat="1" applyFont="1" applyFill="1" applyBorder="1" applyAlignment="1">
      <alignment horizontal="center" vertical="center" wrapText="1"/>
    </xf>
    <xf numFmtId="0" fontId="31" fillId="35" borderId="0" xfId="0" applyFont="1" applyFill="1" applyAlignment="1">
      <alignment vertical="top" wrapText="1"/>
    </xf>
    <xf numFmtId="0" fontId="6" fillId="0" borderId="11" xfId="21" applyFont="1" applyFill="1" applyBorder="1" applyAlignment="1">
      <alignment horizontal="center" vertical="center" wrapText="1"/>
    </xf>
    <xf numFmtId="2" fontId="18" fillId="0" borderId="11" xfId="67" applyNumberFormat="1" applyFont="1" applyFill="1" applyBorder="1" applyAlignment="1">
      <alignment horizontal="center" vertical="center" wrapText="1"/>
    </xf>
    <xf numFmtId="0" fontId="18" fillId="37" borderId="11" xfId="21" applyFont="1" applyFill="1" applyBorder="1" applyAlignment="1">
      <alignment horizontal="center" vertical="distributed" wrapText="1"/>
    </xf>
    <xf numFmtId="0" fontId="18" fillId="7" borderId="11" xfId="21" applyFont="1" applyFill="1" applyBorder="1" applyAlignment="1">
      <alignment horizontal="center" vertical="distributed" wrapText="1"/>
    </xf>
    <xf numFmtId="2" fontId="18" fillId="7" borderId="11" xfId="67" applyNumberFormat="1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2" fontId="3" fillId="35" borderId="11" xfId="67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2" fontId="18" fillId="7" borderId="17" xfId="67" applyNumberFormat="1" applyFont="1" applyFill="1" applyBorder="1" applyAlignment="1">
      <alignment horizontal="center" vertical="center" wrapText="1"/>
    </xf>
    <xf numFmtId="2" fontId="3" fillId="0" borderId="15" xfId="67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2" fontId="3" fillId="0" borderId="21" xfId="67" applyNumberFormat="1" applyFont="1" applyFill="1" applyBorder="1" applyAlignment="1">
      <alignment horizontal="center" vertical="center" wrapText="1"/>
    </xf>
    <xf numFmtId="0" fontId="24" fillId="35" borderId="11" xfId="2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shrinkToFit="1"/>
    </xf>
    <xf numFmtId="0" fontId="6" fillId="7" borderId="11" xfId="21" applyFont="1" applyFill="1" applyBorder="1" applyAlignment="1">
      <alignment horizontal="center" vertical="center" wrapText="1"/>
    </xf>
    <xf numFmtId="2" fontId="18" fillId="7" borderId="22" xfId="67" applyNumberFormat="1" applyFont="1" applyFill="1" applyBorder="1" applyAlignment="1">
      <alignment horizontal="center" vertical="center" wrapText="1"/>
    </xf>
    <xf numFmtId="2" fontId="7" fillId="35" borderId="11" xfId="67" applyNumberFormat="1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2" fontId="18" fillId="37" borderId="24" xfId="67" applyNumberFormat="1" applyFont="1" applyFill="1" applyBorder="1" applyAlignment="1">
      <alignment horizontal="center" vertical="center" wrapText="1"/>
    </xf>
    <xf numFmtId="0" fontId="25" fillId="0" borderId="12" xfId="21" applyFont="1" applyFill="1" applyBorder="1" applyAlignment="1">
      <alignment horizontal="center" vertical="center" wrapText="1"/>
    </xf>
    <xf numFmtId="0" fontId="29" fillId="0" borderId="12" xfId="21" applyFont="1" applyFill="1" applyBorder="1" applyAlignment="1">
      <alignment horizontal="center" vertical="center" wrapText="1"/>
    </xf>
    <xf numFmtId="0" fontId="26" fillId="37" borderId="18" xfId="21" applyFont="1" applyFill="1" applyBorder="1" applyAlignment="1">
      <alignment horizontal="center" vertical="center" wrapText="1"/>
    </xf>
    <xf numFmtId="0" fontId="26" fillId="35" borderId="11" xfId="21" applyFont="1" applyFill="1" applyBorder="1" applyAlignment="1">
      <alignment horizontal="center" vertical="center" wrapText="1"/>
    </xf>
    <xf numFmtId="2" fontId="3" fillId="0" borderId="24" xfId="67" applyNumberFormat="1" applyFont="1" applyFill="1" applyBorder="1" applyAlignment="1">
      <alignment horizontal="center" vertical="center" wrapText="1"/>
    </xf>
    <xf numFmtId="2" fontId="3" fillId="0" borderId="19" xfId="67" applyNumberFormat="1" applyFont="1" applyFill="1" applyBorder="1" applyAlignment="1">
      <alignment horizontal="center" vertical="center" wrapText="1"/>
    </xf>
    <xf numFmtId="2" fontId="18" fillId="37" borderId="11" xfId="0" applyNumberFormat="1" applyFont="1" applyFill="1" applyBorder="1" applyAlignment="1">
      <alignment horizontal="center" vertical="center" wrapText="1"/>
    </xf>
    <xf numFmtId="2" fontId="3" fillId="37" borderId="11" xfId="67" applyNumberFormat="1" applyFont="1" applyFill="1" applyBorder="1" applyAlignment="1">
      <alignment horizontal="center" vertical="center" wrapText="1"/>
    </xf>
    <xf numFmtId="2" fontId="18" fillId="35" borderId="11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0" fontId="6" fillId="0" borderId="11" xfId="21" applyFont="1" applyFill="1" applyBorder="1" applyAlignment="1">
      <alignment horizontal="center" vertical="distributed" wrapText="1"/>
    </xf>
    <xf numFmtId="0" fontId="24" fillId="0" borderId="11" xfId="21" applyFont="1" applyFill="1" applyBorder="1" applyAlignment="1">
      <alignment horizontal="center" vertical="distributed" wrapText="1"/>
    </xf>
    <xf numFmtId="0" fontId="20" fillId="36" borderId="11" xfId="21" applyFont="1" applyFill="1" applyBorder="1" applyAlignment="1">
      <alignment horizontal="center" vertical="center" wrapText="1"/>
    </xf>
    <xf numFmtId="2" fontId="18" fillId="36" borderId="11" xfId="67" applyNumberFormat="1" applyFont="1" applyFill="1" applyBorder="1" applyAlignment="1">
      <alignment horizontal="center" vertical="center" wrapText="1"/>
    </xf>
    <xf numFmtId="0" fontId="6" fillId="38" borderId="11" xfId="21" applyFont="1" applyFill="1" applyBorder="1" applyAlignment="1">
      <alignment horizontal="center" vertical="center" wrapText="1"/>
    </xf>
    <xf numFmtId="2" fontId="18" fillId="38" borderId="11" xfId="67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Alignment="1">
      <alignment vertical="top" wrapText="1"/>
    </xf>
    <xf numFmtId="2" fontId="18" fillId="38" borderId="15" xfId="67" applyNumberFormat="1" applyFont="1" applyFill="1" applyBorder="1" applyAlignment="1">
      <alignment horizontal="center" vertical="center" wrapText="1"/>
    </xf>
    <xf numFmtId="2" fontId="18" fillId="38" borderId="23" xfId="67" applyNumberFormat="1" applyFont="1" applyFill="1" applyBorder="1" applyAlignment="1">
      <alignment horizontal="center" vertical="center" wrapText="1"/>
    </xf>
    <xf numFmtId="0" fontId="7" fillId="0" borderId="11" xfId="21" applyFont="1" applyFill="1" applyBorder="1" applyAlignment="1">
      <alignment horizontal="center" vertical="center" wrapText="1"/>
    </xf>
    <xf numFmtId="2" fontId="18" fillId="38" borderId="17" xfId="67" applyNumberFormat="1" applyFont="1" applyFill="1" applyBorder="1" applyAlignment="1">
      <alignment horizontal="center" vertical="center" wrapText="1"/>
    </xf>
    <xf numFmtId="0" fontId="24" fillId="35" borderId="11" xfId="67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0" fontId="6" fillId="38" borderId="12" xfId="21" applyFont="1" applyFill="1" applyBorder="1" applyAlignment="1">
      <alignment horizontal="center" vertical="center" wrapText="1"/>
    </xf>
    <xf numFmtId="2" fontId="18" fillId="38" borderId="20" xfId="67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2" fontId="18" fillId="38" borderId="11" xfId="0" applyNumberFormat="1" applyFont="1" applyFill="1" applyBorder="1" applyAlignment="1">
      <alignment horizontal="center" vertical="center" wrapText="1"/>
    </xf>
    <xf numFmtId="0" fontId="18" fillId="38" borderId="11" xfId="67" applyNumberFormat="1" applyFont="1" applyFill="1" applyBorder="1" applyAlignment="1">
      <alignment horizontal="center" vertical="center" wrapText="1"/>
    </xf>
    <xf numFmtId="2" fontId="95" fillId="38" borderId="11" xfId="67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93" fillId="0" borderId="0" xfId="0" applyFont="1" applyFill="1" applyAlignment="1">
      <alignment vertical="top" wrapText="1"/>
    </xf>
    <xf numFmtId="184" fontId="3" fillId="0" borderId="0" xfId="0" applyNumberFormat="1" applyFont="1" applyFill="1" applyAlignment="1">
      <alignment vertical="top" wrapText="1"/>
    </xf>
    <xf numFmtId="184" fontId="0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4" fillId="0" borderId="0" xfId="0" applyFont="1" applyFill="1" applyAlignment="1">
      <alignment horizontal="right" vertical="top" wrapText="1"/>
    </xf>
    <xf numFmtId="0" fontId="96" fillId="0" borderId="0" xfId="0" applyFont="1" applyFill="1" applyAlignment="1">
      <alignment vertical="top" wrapText="1"/>
    </xf>
    <xf numFmtId="0" fontId="5" fillId="13" borderId="11" xfId="44" applyNumberFormat="1" applyFont="1" applyFill="1" applyBorder="1" applyAlignment="1">
      <alignment horizontal="center" vertical="center" wrapText="1"/>
    </xf>
    <xf numFmtId="0" fontId="32" fillId="13" borderId="11" xfId="45" applyNumberFormat="1" applyFont="1" applyFill="1" applyBorder="1" applyAlignment="1">
      <alignment horizontal="center" vertical="center" wrapText="1"/>
    </xf>
    <xf numFmtId="0" fontId="4" fillId="13" borderId="11" xfId="67" applyNumberFormat="1" applyFont="1" applyFill="1" applyBorder="1" applyAlignment="1">
      <alignment horizontal="center" vertical="center" wrapText="1"/>
    </xf>
    <xf numFmtId="0" fontId="97" fillId="13" borderId="11" xfId="67" applyNumberFormat="1" applyFont="1" applyFill="1" applyBorder="1" applyAlignment="1">
      <alignment horizontal="center" vertical="center" wrapText="1"/>
    </xf>
    <xf numFmtId="2" fontId="6" fillId="13" borderId="11" xfId="45" applyNumberFormat="1" applyFont="1" applyFill="1" applyBorder="1" applyAlignment="1">
      <alignment horizontal="center" vertical="center" wrapText="1"/>
    </xf>
    <xf numFmtId="0" fontId="5" fillId="39" borderId="11" xfId="44" applyNumberFormat="1" applyFont="1" applyFill="1" applyBorder="1" applyAlignment="1">
      <alignment horizontal="center" vertical="center" wrapText="1"/>
    </xf>
    <xf numFmtId="0" fontId="32" fillId="39" borderId="11" xfId="45" applyNumberFormat="1" applyFont="1" applyFill="1" applyBorder="1" applyAlignment="1">
      <alignment horizontal="center" vertical="center" wrapText="1"/>
    </xf>
    <xf numFmtId="0" fontId="5" fillId="39" borderId="11" xfId="45" applyNumberFormat="1" applyFont="1" applyFill="1" applyBorder="1" applyAlignment="1">
      <alignment horizontal="center" vertical="center" wrapText="1"/>
    </xf>
    <xf numFmtId="0" fontId="5" fillId="39" borderId="11" xfId="67" applyNumberFormat="1" applyFont="1" applyFill="1" applyBorder="1" applyAlignment="1">
      <alignment horizontal="center" vertical="center" wrapText="1"/>
    </xf>
    <xf numFmtId="0" fontId="98" fillId="39" borderId="11" xfId="67" applyNumberFormat="1" applyFont="1" applyFill="1" applyBorder="1" applyAlignment="1">
      <alignment horizontal="center" vertical="center" wrapText="1"/>
    </xf>
    <xf numFmtId="0" fontId="99" fillId="39" borderId="11" xfId="67" applyNumberFormat="1" applyFont="1" applyFill="1" applyBorder="1" applyAlignment="1">
      <alignment horizontal="center" vertical="center" wrapText="1"/>
    </xf>
    <xf numFmtId="2" fontId="32" fillId="39" borderId="11" xfId="67" applyNumberFormat="1" applyFont="1" applyFill="1" applyBorder="1" applyAlignment="1">
      <alignment horizontal="center" vertical="center" wrapText="1"/>
    </xf>
    <xf numFmtId="0" fontId="96" fillId="35" borderId="0" xfId="0" applyFont="1" applyFill="1" applyAlignment="1">
      <alignment vertical="top" wrapText="1"/>
    </xf>
    <xf numFmtId="0" fontId="6" fillId="36" borderId="11" xfId="44" applyNumberFormat="1" applyFont="1" applyFill="1" applyBorder="1" applyAlignment="1">
      <alignment horizontal="center" vertical="center" wrapText="1"/>
    </xf>
    <xf numFmtId="0" fontId="32" fillId="36" borderId="11" xfId="20" applyFont="1" applyFill="1" applyBorder="1" applyAlignment="1">
      <alignment horizontal="center" vertical="center" wrapText="1"/>
    </xf>
    <xf numFmtId="0" fontId="6" fillId="36" borderId="11" xfId="20" applyFont="1" applyFill="1" applyBorder="1" applyAlignment="1">
      <alignment horizontal="center" vertical="center" wrapText="1"/>
    </xf>
    <xf numFmtId="49" fontId="6" fillId="36" borderId="11" xfId="20" applyNumberFormat="1" applyFont="1" applyFill="1" applyBorder="1" applyAlignment="1">
      <alignment horizontal="center" vertical="center" wrapText="1"/>
    </xf>
    <xf numFmtId="0" fontId="98" fillId="36" borderId="11" xfId="67" applyNumberFormat="1" applyFont="1" applyFill="1" applyBorder="1" applyAlignment="1">
      <alignment horizontal="center" vertical="center" wrapText="1"/>
    </xf>
    <xf numFmtId="0" fontId="99" fillId="36" borderId="11" xfId="67" applyNumberFormat="1" applyFont="1" applyFill="1" applyBorder="1" applyAlignment="1">
      <alignment horizontal="center" vertical="center" wrapText="1"/>
    </xf>
    <xf numFmtId="2" fontId="32" fillId="36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7" fillId="35" borderId="11" xfId="20" applyFont="1" applyFill="1" applyBorder="1" applyAlignment="1">
      <alignment horizontal="center" vertical="center" wrapText="1"/>
    </xf>
    <xf numFmtId="0" fontId="24" fillId="35" borderId="11" xfId="20" applyFont="1" applyFill="1" applyBorder="1" applyAlignment="1">
      <alignment horizontal="center" vertical="center" wrapText="1"/>
    </xf>
    <xf numFmtId="49" fontId="24" fillId="0" borderId="11" xfId="20" applyNumberFormat="1" applyFont="1" applyFill="1" applyBorder="1" applyAlignment="1">
      <alignment horizontal="center" vertical="center" wrapText="1"/>
    </xf>
    <xf numFmtId="0" fontId="7" fillId="35" borderId="11" xfId="67" applyNumberFormat="1" applyFont="1" applyFill="1" applyBorder="1" applyAlignment="1">
      <alignment horizontal="center" vertical="center" wrapText="1"/>
    </xf>
    <xf numFmtId="0" fontId="99" fillId="35" borderId="11" xfId="67" applyNumberFormat="1" applyFont="1" applyFill="1" applyBorder="1" applyAlignment="1">
      <alignment horizontal="center" vertical="center" wrapText="1"/>
    </xf>
    <xf numFmtId="0" fontId="6" fillId="36" borderId="11" xfId="66" applyNumberFormat="1" applyFont="1" applyFill="1" applyBorder="1" applyAlignment="1">
      <alignment horizontal="center" vertical="top" wrapText="1"/>
    </xf>
    <xf numFmtId="0" fontId="100" fillId="36" borderId="11" xfId="67" applyNumberFormat="1" applyFont="1" applyFill="1" applyBorder="1" applyAlignment="1">
      <alignment horizontal="center" vertical="center" wrapText="1"/>
    </xf>
    <xf numFmtId="2" fontId="32" fillId="36" borderId="11" xfId="67" applyNumberFormat="1" applyFont="1" applyFill="1" applyBorder="1" applyAlignment="1">
      <alignment horizontal="center" vertical="center" wrapText="1"/>
    </xf>
    <xf numFmtId="2" fontId="93" fillId="0" borderId="0" xfId="0" applyNumberFormat="1" applyFont="1" applyFill="1" applyAlignment="1">
      <alignment horizontal="center" vertical="center" wrapText="1"/>
    </xf>
    <xf numFmtId="0" fontId="7" fillId="0" borderId="11" xfId="67" applyNumberFormat="1" applyFont="1" applyFill="1" applyBorder="1" applyAlignment="1">
      <alignment horizontal="center" vertical="center" wrapText="1"/>
    </xf>
    <xf numFmtId="0" fontId="24" fillId="0" borderId="11" xfId="67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01" fillId="0" borderId="11" xfId="67" applyNumberFormat="1" applyFont="1" applyFill="1" applyBorder="1" applyAlignment="1">
      <alignment horizontal="center" vertical="center" wrapText="1"/>
    </xf>
    <xf numFmtId="2" fontId="102" fillId="35" borderId="11" xfId="67" applyNumberFormat="1" applyFont="1" applyFill="1" applyBorder="1" applyAlignment="1">
      <alignment horizontal="center" vertical="center" wrapText="1"/>
    </xf>
    <xf numFmtId="2" fontId="102" fillId="35" borderId="11" xfId="0" applyNumberFormat="1" applyFont="1" applyFill="1" applyBorder="1" applyAlignment="1">
      <alignment horizontal="center" vertical="center" wrapText="1"/>
    </xf>
    <xf numFmtId="0" fontId="6" fillId="36" borderId="11" xfId="66" applyNumberFormat="1" applyFont="1" applyFill="1" applyBorder="1" applyAlignment="1">
      <alignment horizontal="center" vertical="center" wrapText="1"/>
    </xf>
    <xf numFmtId="0" fontId="32" fillId="36" borderId="11" xfId="45" applyNumberFormat="1" applyFont="1" applyFill="1" applyBorder="1" applyAlignment="1">
      <alignment horizontal="center" vertical="center" wrapText="1"/>
    </xf>
    <xf numFmtId="0" fontId="6" fillId="36" borderId="11" xfId="67" applyNumberFormat="1" applyFont="1" applyFill="1" applyBorder="1" applyAlignment="1">
      <alignment horizontal="center" vertical="center" wrapText="1"/>
    </xf>
    <xf numFmtId="0" fontId="5" fillId="36" borderId="11" xfId="67" applyNumberFormat="1" applyFont="1" applyFill="1" applyBorder="1" applyAlignment="1">
      <alignment horizontal="center" vertical="center" wrapText="1"/>
    </xf>
    <xf numFmtId="0" fontId="24" fillId="0" borderId="11" xfId="21" applyFont="1" applyFill="1" applyBorder="1" applyAlignment="1">
      <alignment horizontal="center" vertical="top" wrapText="1"/>
    </xf>
    <xf numFmtId="0" fontId="7" fillId="0" borderId="11" xfId="45" applyNumberFormat="1" applyFont="1" applyFill="1" applyBorder="1" applyAlignment="1">
      <alignment horizontal="center" vertical="center" wrapText="1"/>
    </xf>
    <xf numFmtId="0" fontId="24" fillId="0" borderId="11" xfId="2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7" fillId="0" borderId="11" xfId="67" applyNumberFormat="1" applyFont="1" applyFill="1" applyBorder="1" applyAlignment="1">
      <alignment horizontal="center" vertical="center" wrapText="1"/>
    </xf>
    <xf numFmtId="0" fontId="7" fillId="0" borderId="11" xfId="20" applyFont="1" applyFill="1" applyBorder="1" applyAlignment="1">
      <alignment horizontal="center" vertical="center" wrapText="1"/>
    </xf>
    <xf numFmtId="2" fontId="7" fillId="38" borderId="11" xfId="0" applyNumberFormat="1" applyFont="1" applyFill="1" applyBorder="1" applyAlignment="1">
      <alignment horizontal="center" vertical="center" wrapText="1"/>
    </xf>
    <xf numFmtId="0" fontId="4" fillId="0" borderId="11" xfId="67" applyNumberFormat="1" applyFont="1" applyFill="1" applyBorder="1" applyAlignment="1">
      <alignment horizontal="center" vertical="center" wrapText="1"/>
    </xf>
    <xf numFmtId="49" fontId="7" fillId="0" borderId="11" xfId="58" applyNumberFormat="1" applyFont="1" applyFill="1" applyBorder="1" applyAlignment="1">
      <alignment horizontal="center" vertical="center"/>
      <protection/>
    </xf>
    <xf numFmtId="2" fontId="7" fillId="0" borderId="11" xfId="67" applyNumberFormat="1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center" vertical="center" wrapText="1"/>
    </xf>
    <xf numFmtId="0" fontId="24" fillId="0" borderId="11" xfId="67" applyNumberFormat="1" applyFont="1" applyFill="1" applyBorder="1" applyAlignment="1">
      <alignment horizontal="center" vertical="top" wrapText="1"/>
    </xf>
    <xf numFmtId="0" fontId="24" fillId="32" borderId="11" xfId="0" applyFont="1" applyFill="1" applyBorder="1" applyAlignment="1">
      <alignment horizontal="center" vertical="center" wrapText="1"/>
    </xf>
    <xf numFmtId="0" fontId="24" fillId="0" borderId="0" xfId="67" applyNumberFormat="1" applyFont="1" applyFill="1" applyBorder="1" applyAlignment="1">
      <alignment horizontal="center" vertical="center" wrapText="1"/>
    </xf>
    <xf numFmtId="2" fontId="7" fillId="38" borderId="11" xfId="67" applyNumberFormat="1" applyFont="1" applyFill="1" applyBorder="1" applyAlignment="1">
      <alignment horizontal="center" vertical="center" wrapText="1"/>
    </xf>
    <xf numFmtId="0" fontId="98" fillId="36" borderId="11" xfId="67" applyNumberFormat="1" applyFont="1" applyFill="1" applyBorder="1" applyAlignment="1">
      <alignment horizontal="center" vertical="top" wrapText="1"/>
    </xf>
    <xf numFmtId="0" fontId="100" fillId="36" borderId="11" xfId="67" applyNumberFormat="1" applyFont="1" applyFill="1" applyBorder="1" applyAlignment="1">
      <alignment horizontal="center" vertical="top" wrapText="1"/>
    </xf>
    <xf numFmtId="0" fontId="101" fillId="0" borderId="11" xfId="67" applyNumberFormat="1" applyFont="1" applyFill="1" applyBorder="1" applyAlignment="1">
      <alignment horizontal="center" vertical="top" wrapText="1"/>
    </xf>
    <xf numFmtId="0" fontId="32" fillId="39" borderId="11" xfId="67" applyNumberFormat="1" applyFont="1" applyFill="1" applyBorder="1" applyAlignment="1">
      <alignment horizontal="center" vertical="center" wrapText="1"/>
    </xf>
    <xf numFmtId="49" fontId="5" fillId="39" borderId="11" xfId="20" applyNumberFormat="1" applyFont="1" applyFill="1" applyBorder="1" applyAlignment="1">
      <alignment horizontal="center" vertical="center" wrapText="1"/>
    </xf>
    <xf numFmtId="0" fontId="103" fillId="0" borderId="0" xfId="0" applyFont="1" applyFill="1" applyAlignment="1">
      <alignment horizontal="center" vertical="center" wrapText="1"/>
    </xf>
    <xf numFmtId="0" fontId="32" fillId="36" borderId="11" xfId="67" applyNumberFormat="1" applyFont="1" applyFill="1" applyBorder="1" applyAlignment="1">
      <alignment horizontal="center" vertical="center" wrapText="1"/>
    </xf>
    <xf numFmtId="0" fontId="103" fillId="35" borderId="0" xfId="0" applyFont="1" applyFill="1" applyAlignment="1">
      <alignment horizontal="center" vertical="center" wrapText="1"/>
    </xf>
    <xf numFmtId="0" fontId="24" fillId="35" borderId="11" xfId="44" applyNumberFormat="1" applyFont="1" applyFill="1" applyBorder="1" applyAlignment="1">
      <alignment horizontal="center" vertical="center" wrapText="1"/>
    </xf>
    <xf numFmtId="49" fontId="24" fillId="35" borderId="11" xfId="20" applyNumberFormat="1" applyFont="1" applyFill="1" applyBorder="1" applyAlignment="1">
      <alignment horizontal="center" vertical="center" wrapText="1"/>
    </xf>
    <xf numFmtId="0" fontId="5" fillId="35" borderId="11" xfId="67" applyNumberFormat="1" applyFont="1" applyFill="1" applyBorder="1" applyAlignment="1">
      <alignment horizontal="center" vertical="center" wrapText="1"/>
    </xf>
    <xf numFmtId="2" fontId="32" fillId="35" borderId="11" xfId="67" applyNumberFormat="1" applyFont="1" applyFill="1" applyBorder="1" applyAlignment="1">
      <alignment horizontal="center" vertical="center" wrapText="1"/>
    </xf>
    <xf numFmtId="0" fontId="96" fillId="0" borderId="0" xfId="0" applyFont="1" applyFill="1" applyAlignment="1">
      <alignment vertical="center" wrapText="1"/>
    </xf>
    <xf numFmtId="0" fontId="33" fillId="0" borderId="11" xfId="21" applyFont="1" applyFill="1" applyBorder="1" applyAlignment="1">
      <alignment horizontal="left" vertical="distributed" wrapText="1"/>
    </xf>
    <xf numFmtId="49" fontId="102" fillId="0" borderId="11" xfId="58" applyNumberFormat="1" applyFont="1" applyFill="1" applyBorder="1" applyAlignment="1">
      <alignment horizontal="center" vertical="center"/>
      <protection/>
    </xf>
    <xf numFmtId="2" fontId="7" fillId="0" borderId="11" xfId="0" applyNumberFormat="1" applyFont="1" applyFill="1" applyBorder="1" applyAlignment="1">
      <alignment horizontal="left" vertical="center" wrapText="1"/>
    </xf>
    <xf numFmtId="2" fontId="96" fillId="0" borderId="0" xfId="0" applyNumberFormat="1" applyFont="1" applyFill="1" applyAlignment="1">
      <alignment vertical="top" wrapText="1"/>
    </xf>
    <xf numFmtId="0" fontId="24" fillId="0" borderId="11" xfId="44" applyNumberFormat="1" applyFont="1" applyFill="1" applyBorder="1" applyAlignment="1">
      <alignment horizontal="center" vertical="center" wrapText="1"/>
    </xf>
    <xf numFmtId="0" fontId="5" fillId="39" borderId="11" xfId="44" applyNumberFormat="1" applyFont="1" applyFill="1" applyBorder="1" applyAlignment="1">
      <alignment horizontal="center" vertical="top" wrapText="1"/>
    </xf>
    <xf numFmtId="0" fontId="98" fillId="39" borderId="11" xfId="58" applyFont="1" applyFill="1" applyBorder="1" applyAlignment="1">
      <alignment horizontal="center" vertical="center"/>
      <protection/>
    </xf>
    <xf numFmtId="0" fontId="99" fillId="39" borderId="11" xfId="67" applyNumberFormat="1" applyFont="1" applyFill="1" applyBorder="1" applyAlignment="1">
      <alignment horizontal="center" vertical="top" wrapText="1"/>
    </xf>
    <xf numFmtId="0" fontId="104" fillId="0" borderId="0" xfId="0" applyFont="1" applyFill="1" applyAlignment="1">
      <alignment vertical="top" wrapText="1"/>
    </xf>
    <xf numFmtId="0" fontId="98" fillId="36" borderId="11" xfId="58" applyFont="1" applyFill="1" applyBorder="1" applyAlignment="1">
      <alignment horizontal="center" vertical="center"/>
      <protection/>
    </xf>
    <xf numFmtId="0" fontId="6" fillId="36" borderId="11" xfId="67" applyNumberFormat="1" applyFont="1" applyFill="1" applyBorder="1" applyAlignment="1">
      <alignment horizontal="center" vertical="top" wrapText="1"/>
    </xf>
    <xf numFmtId="184" fontId="7" fillId="38" borderId="11" xfId="67" applyNumberFormat="1" applyFont="1" applyFill="1" applyBorder="1" applyAlignment="1">
      <alignment horizontal="center" vertical="center" wrapText="1"/>
    </xf>
    <xf numFmtId="184" fontId="7" fillId="35" borderId="11" xfId="67" applyNumberFormat="1" applyFont="1" applyFill="1" applyBorder="1" applyAlignment="1">
      <alignment horizontal="center" vertical="center" wrapText="1"/>
    </xf>
    <xf numFmtId="0" fontId="19" fillId="0" borderId="11" xfId="21" applyFont="1" applyFill="1" applyBorder="1" applyAlignment="1">
      <alignment horizontal="left" vertical="distributed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21" applyFont="1" applyFill="1" applyBorder="1" applyAlignment="1">
      <alignment horizontal="center" vertical="distributed" wrapText="1"/>
    </xf>
    <xf numFmtId="0" fontId="102" fillId="0" borderId="18" xfId="0" applyFont="1" applyBorder="1" applyAlignment="1">
      <alignment horizontal="center" vertical="center" wrapText="1"/>
    </xf>
    <xf numFmtId="2" fontId="102" fillId="0" borderId="11" xfId="67" applyNumberFormat="1" applyFont="1" applyFill="1" applyBorder="1" applyAlignment="1">
      <alignment horizontal="center" vertical="center" wrapText="1"/>
    </xf>
    <xf numFmtId="49" fontId="7" fillId="0" borderId="18" xfId="58" applyNumberFormat="1" applyFont="1" applyFill="1" applyBorder="1" applyAlignment="1">
      <alignment horizontal="center" vertical="center"/>
      <protection/>
    </xf>
    <xf numFmtId="2" fontId="7" fillId="0" borderId="18" xfId="0" applyNumberFormat="1" applyFont="1" applyFill="1" applyBorder="1" applyAlignment="1">
      <alignment horizontal="center" vertical="center" wrapText="1"/>
    </xf>
    <xf numFmtId="0" fontId="24" fillId="0" borderId="18" xfId="21" applyFont="1" applyFill="1" applyBorder="1" applyAlignment="1">
      <alignment horizontal="center" vertical="distributed" wrapText="1"/>
    </xf>
    <xf numFmtId="0" fontId="7" fillId="0" borderId="18" xfId="67" applyNumberFormat="1" applyFont="1" applyFill="1" applyBorder="1" applyAlignment="1">
      <alignment horizontal="center" vertical="center" wrapText="1"/>
    </xf>
    <xf numFmtId="0" fontId="24" fillId="0" borderId="18" xfId="20" applyFont="1" applyFill="1" applyBorder="1" applyAlignment="1">
      <alignment horizontal="center" vertical="center" wrapText="1"/>
    </xf>
    <xf numFmtId="0" fontId="24" fillId="0" borderId="18" xfId="67" applyNumberFormat="1" applyFont="1" applyFill="1" applyBorder="1" applyAlignment="1">
      <alignment horizontal="center" vertical="center" wrapText="1"/>
    </xf>
    <xf numFmtId="0" fontId="99" fillId="36" borderId="11" xfId="67" applyNumberFormat="1" applyFont="1" applyFill="1" applyBorder="1" applyAlignment="1">
      <alignment horizontal="center" vertical="top" wrapText="1"/>
    </xf>
    <xf numFmtId="0" fontId="97" fillId="0" borderId="11" xfId="67" applyNumberFormat="1" applyFont="1" applyFill="1" applyBorder="1" applyAlignment="1">
      <alignment horizontal="center" vertical="top" wrapText="1"/>
    </xf>
    <xf numFmtId="173" fontId="7" fillId="0" borderId="11" xfId="67" applyNumberFormat="1" applyFont="1" applyFill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/>
    </xf>
    <xf numFmtId="0" fontId="19" fillId="0" borderId="11" xfId="20" applyFont="1" applyFill="1" applyBorder="1" applyAlignment="1">
      <alignment horizontal="center" vertical="center" wrapText="1"/>
    </xf>
    <xf numFmtId="0" fontId="105" fillId="0" borderId="11" xfId="0" applyFont="1" applyBorder="1" applyAlignment="1">
      <alignment horizontal="center" vertical="center"/>
    </xf>
    <xf numFmtId="0" fontId="19" fillId="0" borderId="11" xfId="67" applyNumberFormat="1" applyFont="1" applyFill="1" applyBorder="1" applyAlignment="1">
      <alignment horizontal="center" vertical="center" wrapText="1"/>
    </xf>
    <xf numFmtId="173" fontId="5" fillId="39" borderId="11" xfId="67" applyNumberFormat="1" applyFont="1" applyFill="1" applyBorder="1" applyAlignment="1">
      <alignment horizontal="center" vertical="center" wrapText="1"/>
    </xf>
    <xf numFmtId="2" fontId="32" fillId="39" borderId="11" xfId="0" applyNumberFormat="1" applyFont="1" applyFill="1" applyBorder="1" applyAlignment="1">
      <alignment horizontal="center" vertical="center" wrapText="1"/>
    </xf>
    <xf numFmtId="0" fontId="103" fillId="0" borderId="0" xfId="0" applyFont="1" applyFill="1" applyAlignment="1">
      <alignment vertical="top" wrapText="1"/>
    </xf>
    <xf numFmtId="0" fontId="34" fillId="36" borderId="11" xfId="66" applyNumberFormat="1" applyFont="1" applyFill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32" fillId="36" borderId="11" xfId="20" applyFont="1" applyFill="1" applyBorder="1" applyAlignment="1">
      <alignment horizontal="center" vertical="top" wrapText="1"/>
    </xf>
    <xf numFmtId="0" fontId="6" fillId="36" borderId="11" xfId="20" applyFont="1" applyFill="1" applyBorder="1" applyAlignment="1">
      <alignment horizontal="center" vertical="top" wrapText="1"/>
    </xf>
    <xf numFmtId="0" fontId="24" fillId="38" borderId="11" xfId="0" applyFont="1" applyFill="1" applyBorder="1" applyAlignment="1">
      <alignment horizontal="center" vertical="center" wrapText="1"/>
    </xf>
    <xf numFmtId="0" fontId="7" fillId="38" borderId="11" xfId="67" applyNumberFormat="1" applyFont="1" applyFill="1" applyBorder="1" applyAlignment="1">
      <alignment horizontal="center" vertical="center" wrapText="1"/>
    </xf>
    <xf numFmtId="0" fontId="24" fillId="38" borderId="11" xfId="20" applyFont="1" applyFill="1" applyBorder="1" applyAlignment="1">
      <alignment horizontal="center" vertical="center" wrapText="1"/>
    </xf>
    <xf numFmtId="49" fontId="7" fillId="38" borderId="11" xfId="58" applyNumberFormat="1" applyFont="1" applyFill="1" applyBorder="1" applyAlignment="1">
      <alignment horizontal="center" vertical="center"/>
      <protection/>
    </xf>
    <xf numFmtId="0" fontId="24" fillId="38" borderId="11" xfId="67" applyNumberFormat="1" applyFont="1" applyFill="1" applyBorder="1" applyAlignment="1">
      <alignment horizontal="center" vertical="center" wrapText="1"/>
    </xf>
    <xf numFmtId="49" fontId="7" fillId="35" borderId="11" xfId="58" applyNumberFormat="1" applyFont="1" applyFill="1" applyBorder="1" applyAlignment="1">
      <alignment horizontal="center" vertical="center"/>
      <protection/>
    </xf>
    <xf numFmtId="2" fontId="7" fillId="38" borderId="11" xfId="45" applyNumberFormat="1" applyFont="1" applyFill="1" applyBorder="1" applyAlignment="1">
      <alignment horizontal="center" vertical="center" wrapText="1"/>
    </xf>
    <xf numFmtId="173" fontId="102" fillId="35" borderId="11" xfId="67" applyNumberFormat="1" applyFont="1" applyFill="1" applyBorder="1" applyAlignment="1">
      <alignment horizontal="center" vertical="center" wrapText="1"/>
    </xf>
    <xf numFmtId="0" fontId="24" fillId="38" borderId="11" xfId="21" applyFont="1" applyFill="1" applyBorder="1" applyAlignment="1">
      <alignment horizontal="center" vertical="center" wrapText="1"/>
    </xf>
    <xf numFmtId="0" fontId="101" fillId="38" borderId="11" xfId="67" applyNumberFormat="1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01" fillId="35" borderId="11" xfId="67" applyNumberFormat="1" applyFont="1" applyFill="1" applyBorder="1" applyAlignment="1">
      <alignment horizontal="center" vertical="center" wrapText="1"/>
    </xf>
    <xf numFmtId="0" fontId="24" fillId="35" borderId="11" xfId="21" applyFont="1" applyFill="1" applyBorder="1" applyAlignment="1">
      <alignment horizontal="center" vertical="distributed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102" fillId="0" borderId="11" xfId="67" applyNumberFormat="1" applyFont="1" applyFill="1" applyBorder="1" applyAlignment="1">
      <alignment horizontal="center" vertical="center" wrapText="1"/>
    </xf>
    <xf numFmtId="0" fontId="4" fillId="39" borderId="11" xfId="67" applyNumberFormat="1" applyFont="1" applyFill="1" applyBorder="1" applyAlignment="1">
      <alignment horizontal="center" vertical="center" wrapText="1"/>
    </xf>
    <xf numFmtId="0" fontId="102" fillId="39" borderId="11" xfId="67" applyNumberFormat="1" applyFont="1" applyFill="1" applyBorder="1" applyAlignment="1">
      <alignment horizontal="center" vertical="center" wrapText="1"/>
    </xf>
    <xf numFmtId="0" fontId="97" fillId="39" borderId="11" xfId="67" applyNumberFormat="1" applyFont="1" applyFill="1" applyBorder="1" applyAlignment="1">
      <alignment horizontal="center" vertical="center" wrapText="1"/>
    </xf>
    <xf numFmtId="0" fontId="104" fillId="0" borderId="0" xfId="0" applyFont="1" applyFill="1" applyAlignment="1">
      <alignment vertical="center" wrapText="1"/>
    </xf>
    <xf numFmtId="0" fontId="34" fillId="36" borderId="11" xfId="66" applyNumberFormat="1" applyFont="1" applyFill="1" applyBorder="1" applyAlignment="1">
      <alignment horizontal="center" vertical="top" wrapText="1"/>
    </xf>
    <xf numFmtId="2" fontId="7" fillId="0" borderId="11" xfId="67" applyNumberFormat="1" applyFont="1" applyFill="1" applyBorder="1" applyAlignment="1">
      <alignment horizontal="center" vertical="top" wrapText="1"/>
    </xf>
    <xf numFmtId="0" fontId="5" fillId="39" borderId="11" xfId="20" applyFont="1" applyFill="1" applyBorder="1" applyAlignment="1">
      <alignment horizontal="center" vertical="center" wrapText="1"/>
    </xf>
    <xf numFmtId="0" fontId="104" fillId="0" borderId="0" xfId="0" applyFont="1" applyFill="1" applyAlignment="1">
      <alignment horizontal="center" vertical="center" wrapText="1"/>
    </xf>
    <xf numFmtId="0" fontId="33" fillId="36" borderId="11" xfId="44" applyNumberFormat="1" applyFont="1" applyFill="1" applyBorder="1" applyAlignment="1">
      <alignment horizontal="center" vertical="center" wrapText="1"/>
    </xf>
    <xf numFmtId="0" fontId="6" fillId="36" borderId="11" xfId="45" applyNumberFormat="1" applyFont="1" applyFill="1" applyBorder="1" applyAlignment="1">
      <alignment horizontal="center" vertical="center" wrapText="1"/>
    </xf>
    <xf numFmtId="0" fontId="102" fillId="36" borderId="11" xfId="67" applyNumberFormat="1" applyFont="1" applyFill="1" applyBorder="1" applyAlignment="1">
      <alignment horizontal="center" vertical="center" wrapText="1"/>
    </xf>
    <xf numFmtId="0" fontId="101" fillId="36" borderId="11" xfId="67" applyNumberFormat="1" applyFont="1" applyFill="1" applyBorder="1" applyAlignment="1">
      <alignment horizontal="center" vertical="center" wrapText="1"/>
    </xf>
    <xf numFmtId="0" fontId="24" fillId="0" borderId="11" xfId="45" applyNumberFormat="1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top" wrapText="1"/>
    </xf>
    <xf numFmtId="0" fontId="98" fillId="39" borderId="11" xfId="0" applyFont="1" applyFill="1" applyBorder="1" applyAlignment="1">
      <alignment horizontal="center" vertical="top" wrapText="1"/>
    </xf>
    <xf numFmtId="0" fontId="99" fillId="39" borderId="11" xfId="0" applyFont="1" applyFill="1" applyBorder="1" applyAlignment="1">
      <alignment horizontal="center" vertical="top" wrapText="1"/>
    </xf>
    <xf numFmtId="2" fontId="35" fillId="39" borderId="11" xfId="45" applyNumberFormat="1" applyFont="1" applyFill="1" applyBorder="1" applyAlignment="1">
      <alignment horizontal="center" vertical="center" wrapText="1"/>
    </xf>
    <xf numFmtId="0" fontId="101" fillId="0" borderId="0" xfId="0" applyFont="1" applyFill="1" applyAlignment="1">
      <alignment vertical="top" wrapText="1"/>
    </xf>
    <xf numFmtId="0" fontId="102" fillId="0" borderId="0" xfId="0" applyFont="1" applyFill="1" applyAlignment="1">
      <alignment vertical="top" wrapText="1"/>
    </xf>
    <xf numFmtId="0" fontId="97" fillId="0" borderId="0" xfId="0" applyFont="1" applyFill="1" applyAlignment="1">
      <alignment vertical="top" wrapText="1"/>
    </xf>
    <xf numFmtId="0" fontId="11" fillId="35" borderId="11" xfId="0" applyFont="1" applyFill="1" applyBorder="1" applyAlignment="1">
      <alignment/>
    </xf>
    <xf numFmtId="0" fontId="11" fillId="35" borderId="0" xfId="0" applyFont="1" applyFill="1" applyAlignment="1">
      <alignment/>
    </xf>
    <xf numFmtId="49" fontId="21" fillId="3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2" fontId="36" fillId="35" borderId="11" xfId="0" applyNumberFormat="1" applyFont="1" applyFill="1" applyBorder="1" applyAlignment="1">
      <alignment horizontal="left" vertical="center" wrapText="1"/>
    </xf>
    <xf numFmtId="0" fontId="24" fillId="38" borderId="11" xfId="21" applyFont="1" applyFill="1" applyBorder="1" applyAlignment="1">
      <alignment horizontal="center" vertical="distributed" wrapText="1"/>
    </xf>
    <xf numFmtId="0" fontId="96" fillId="0" borderId="0" xfId="0" applyFont="1" applyFill="1" applyAlignment="1">
      <alignment horizontal="center" vertical="top" wrapText="1"/>
    </xf>
    <xf numFmtId="0" fontId="6" fillId="37" borderId="11" xfId="21" applyFont="1" applyFill="1" applyBorder="1" applyAlignment="1">
      <alignment horizontal="center" vertical="distributed" wrapText="1"/>
    </xf>
    <xf numFmtId="2" fontId="3" fillId="7" borderId="11" xfId="67" applyNumberFormat="1" applyFont="1" applyFill="1" applyBorder="1" applyAlignment="1">
      <alignment horizontal="center" vertical="center" wrapText="1"/>
    </xf>
    <xf numFmtId="2" fontId="7" fillId="7" borderId="11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21" applyFont="1" applyFill="1" applyBorder="1" applyAlignment="1">
      <alignment horizontal="center" vertical="center" wrapText="1"/>
    </xf>
    <xf numFmtId="2" fontId="36" fillId="0" borderId="11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10" fillId="40" borderId="11" xfId="0" applyFont="1" applyFill="1" applyBorder="1" applyAlignment="1">
      <alignment vertical="center" shrinkToFit="1"/>
    </xf>
    <xf numFmtId="0" fontId="10" fillId="40" borderId="11" xfId="0" applyFont="1" applyFill="1" applyBorder="1" applyAlignment="1">
      <alignment horizontal="center" vertical="center" wrapText="1"/>
    </xf>
    <xf numFmtId="4" fontId="18" fillId="40" borderId="11" xfId="0" applyNumberFormat="1" applyFont="1" applyFill="1" applyBorder="1" applyAlignment="1">
      <alignment horizontal="center" vertical="center" shrinkToFit="1"/>
    </xf>
    <xf numFmtId="0" fontId="10" fillId="40" borderId="12" xfId="0" applyFont="1" applyFill="1" applyBorder="1" applyAlignment="1">
      <alignment vertical="center" wrapText="1"/>
    </xf>
    <xf numFmtId="0" fontId="10" fillId="40" borderId="12" xfId="0" applyFont="1" applyFill="1" applyBorder="1" applyAlignment="1">
      <alignment horizontal="center" vertical="center" wrapText="1"/>
    </xf>
    <xf numFmtId="4" fontId="18" fillId="40" borderId="12" xfId="0" applyNumberFormat="1" applyFont="1" applyFill="1" applyBorder="1" applyAlignment="1">
      <alignment horizontal="center" vertical="center" shrinkToFit="1"/>
    </xf>
    <xf numFmtId="0" fontId="10" fillId="7" borderId="12" xfId="0" applyFont="1" applyFill="1" applyBorder="1" applyAlignment="1">
      <alignment vertical="center" shrinkToFit="1"/>
    </xf>
    <xf numFmtId="0" fontId="10" fillId="7" borderId="12" xfId="0" applyFont="1" applyFill="1" applyBorder="1" applyAlignment="1">
      <alignment horizontal="center" vertical="center" wrapText="1"/>
    </xf>
    <xf numFmtId="172" fontId="18" fillId="7" borderId="12" xfId="0" applyNumberFormat="1" applyFont="1" applyFill="1" applyBorder="1" applyAlignment="1">
      <alignment horizontal="center" vertical="center" shrinkToFit="1"/>
    </xf>
    <xf numFmtId="172" fontId="18" fillId="7" borderId="11" xfId="0" applyNumberFormat="1" applyFont="1" applyFill="1" applyBorder="1" applyAlignment="1">
      <alignment horizontal="center" vertical="center" shrinkToFit="1"/>
    </xf>
    <xf numFmtId="4" fontId="3" fillId="7" borderId="11" xfId="0" applyNumberFormat="1" applyFont="1" applyFill="1" applyBorder="1" applyAlignment="1">
      <alignment horizontal="center" vertical="center" shrinkToFit="1"/>
    </xf>
    <xf numFmtId="0" fontId="10" fillId="7" borderId="11" xfId="54" applyNumberFormat="1" applyFont="1" applyFill="1" applyBorder="1" applyAlignment="1">
      <alignment horizontal="center" vertical="center" wrapText="1"/>
      <protection/>
    </xf>
    <xf numFmtId="4" fontId="93" fillId="7" borderId="12" xfId="0" applyNumberFormat="1" applyFont="1" applyFill="1" applyBorder="1" applyAlignment="1">
      <alignment horizontal="center" vertical="center" shrinkToFit="1"/>
    </xf>
    <xf numFmtId="4" fontId="18" fillId="7" borderId="12" xfId="0" applyNumberFormat="1" applyFont="1" applyFill="1" applyBorder="1" applyAlignment="1">
      <alignment horizontal="center" vertical="center" shrinkToFit="1"/>
    </xf>
    <xf numFmtId="4" fontId="3" fillId="7" borderId="12" xfId="0" applyNumberFormat="1" applyFont="1" applyFill="1" applyBorder="1" applyAlignment="1">
      <alignment horizontal="center" vertical="center" shrinkToFit="1"/>
    </xf>
    <xf numFmtId="172" fontId="3" fillId="7" borderId="12" xfId="0" applyNumberFormat="1" applyFont="1" applyFill="1" applyBorder="1" applyAlignment="1">
      <alignment horizontal="center" vertical="center" shrinkToFit="1"/>
    </xf>
    <xf numFmtId="172" fontId="3" fillId="7" borderId="11" xfId="0" applyNumberFormat="1" applyFont="1" applyFill="1" applyBorder="1" applyAlignment="1">
      <alignment horizontal="center" vertical="center" shrinkToFit="1"/>
    </xf>
    <xf numFmtId="0" fontId="106" fillId="35" borderId="11" xfId="0" applyFont="1" applyFill="1" applyBorder="1" applyAlignment="1">
      <alignment horizontal="center" vertical="center" wrapText="1"/>
    </xf>
    <xf numFmtId="0" fontId="9" fillId="0" borderId="0" xfId="43" applyFont="1" applyAlignment="1" applyProtection="1">
      <alignment horizontal="center" vertical="center" wrapText="1"/>
      <protection/>
    </xf>
    <xf numFmtId="0" fontId="10" fillId="35" borderId="11" xfId="43" applyFont="1" applyFill="1" applyBorder="1" applyAlignment="1" applyProtection="1">
      <alignment horizontal="center" vertical="center" wrapText="1"/>
      <protection/>
    </xf>
    <xf numFmtId="0" fontId="107" fillId="0" borderId="0" xfId="0" applyFont="1" applyAlignment="1">
      <alignment horizontal="center" vertical="center" wrapText="1"/>
    </xf>
    <xf numFmtId="0" fontId="108" fillId="7" borderId="11" xfId="0" applyFont="1" applyFill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/>
    </xf>
    <xf numFmtId="0" fontId="107" fillId="0" borderId="11" xfId="0" applyFont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left" vertical="center" wrapText="1"/>
    </xf>
    <xf numFmtId="4" fontId="7" fillId="32" borderId="12" xfId="0" applyNumberFormat="1" applyFont="1" applyFill="1" applyBorder="1" applyAlignment="1">
      <alignment horizontal="left" vertical="center" shrinkToFit="1"/>
    </xf>
    <xf numFmtId="4" fontId="7" fillId="32" borderId="11" xfId="0" applyNumberFormat="1" applyFont="1" applyFill="1" applyBorder="1" applyAlignment="1">
      <alignment horizontal="left" vertical="center" shrinkToFit="1"/>
    </xf>
    <xf numFmtId="0" fontId="3" fillId="0" borderId="25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109" fillId="0" borderId="11" xfId="0" applyFont="1" applyBorder="1" applyAlignment="1">
      <alignment horizontal="center" vertical="center"/>
    </xf>
    <xf numFmtId="0" fontId="109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left" vertical="center" shrinkToFit="1"/>
    </xf>
    <xf numFmtId="4" fontId="11" fillId="33" borderId="0" xfId="0" applyNumberFormat="1" applyFont="1" applyFill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2" fontId="18" fillId="37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67" applyNumberFormat="1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/>
    </xf>
    <xf numFmtId="49" fontId="18" fillId="35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3" fillId="0" borderId="11" xfId="58" applyNumberFormat="1" applyFont="1" applyFill="1" applyBorder="1" applyAlignment="1">
      <alignment horizontal="center" vertical="center"/>
      <protection/>
    </xf>
    <xf numFmtId="49" fontId="18" fillId="35" borderId="11" xfId="0" applyNumberFormat="1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/>
    </xf>
    <xf numFmtId="49" fontId="38" fillId="35" borderId="26" xfId="58" applyNumberFormat="1" applyFont="1" applyFill="1" applyBorder="1" applyAlignment="1">
      <alignment horizontal="center" vertical="center"/>
      <protection/>
    </xf>
    <xf numFmtId="0" fontId="18" fillId="37" borderId="27" xfId="0" applyFont="1" applyFill="1" applyBorder="1" applyAlignment="1">
      <alignment horizontal="center" vertical="center"/>
    </xf>
    <xf numFmtId="0" fontId="18" fillId="37" borderId="28" xfId="0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18" fillId="37" borderId="27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 vertical="center"/>
    </xf>
    <xf numFmtId="0" fontId="18" fillId="37" borderId="25" xfId="0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35" borderId="25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49" fontId="3" fillId="35" borderId="25" xfId="58" applyNumberFormat="1" applyFont="1" applyFill="1" applyBorder="1" applyAlignment="1">
      <alignment horizontal="center" vertical="center"/>
      <protection/>
    </xf>
    <xf numFmtId="49" fontId="3" fillId="35" borderId="11" xfId="58" applyNumberFormat="1" applyFont="1" applyFill="1" applyBorder="1" applyAlignment="1">
      <alignment horizontal="center" vertical="center"/>
      <protection/>
    </xf>
    <xf numFmtId="49" fontId="18" fillId="7" borderId="11" xfId="58" applyNumberFormat="1" applyFont="1" applyFill="1" applyBorder="1" applyAlignment="1">
      <alignment horizontal="center" vertical="center"/>
      <protection/>
    </xf>
    <xf numFmtId="49" fontId="18" fillId="7" borderId="26" xfId="58" applyNumberFormat="1" applyFont="1" applyFill="1" applyBorder="1" applyAlignment="1">
      <alignment horizontal="center" vertical="center"/>
      <protection/>
    </xf>
    <xf numFmtId="49" fontId="3" fillId="0" borderId="25" xfId="58" applyNumberFormat="1" applyFont="1" applyFill="1" applyBorder="1" applyAlignment="1">
      <alignment horizontal="center" vertical="center"/>
      <protection/>
    </xf>
    <xf numFmtId="0" fontId="3" fillId="35" borderId="11" xfId="0" applyFont="1" applyFill="1" applyBorder="1" applyAlignment="1">
      <alignment horizontal="center" vertical="center" shrinkToFit="1"/>
    </xf>
    <xf numFmtId="0" fontId="18" fillId="35" borderId="11" xfId="0" applyFont="1" applyFill="1" applyBorder="1" applyAlignment="1">
      <alignment horizontal="center" vertical="center" shrinkToFit="1"/>
    </xf>
    <xf numFmtId="0" fontId="18" fillId="7" borderId="26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37" borderId="0" xfId="0" applyFont="1" applyFill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49" fontId="38" fillId="0" borderId="26" xfId="58" applyNumberFormat="1" applyFont="1" applyFill="1" applyBorder="1" applyAlignment="1">
      <alignment horizontal="center" vertical="center"/>
      <protection/>
    </xf>
    <xf numFmtId="0" fontId="18" fillId="37" borderId="27" xfId="0" applyFont="1" applyFill="1" applyBorder="1" applyAlignment="1">
      <alignment horizontal="center" vertical="center" wrapText="1"/>
    </xf>
    <xf numFmtId="49" fontId="38" fillId="0" borderId="28" xfId="58" applyNumberFormat="1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18" fillId="36" borderId="11" xfId="58" applyFont="1" applyFill="1" applyBorder="1" applyAlignment="1">
      <alignment horizontal="center" vertical="center"/>
      <protection/>
    </xf>
    <xf numFmtId="0" fontId="18" fillId="38" borderId="11" xfId="0" applyFont="1" applyFill="1" applyBorder="1" applyAlignment="1">
      <alignment horizontal="center" vertical="center"/>
    </xf>
    <xf numFmtId="0" fontId="18" fillId="38" borderId="25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26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49" fontId="18" fillId="38" borderId="11" xfId="58" applyNumberFormat="1" applyFont="1" applyFill="1" applyBorder="1" applyAlignment="1">
      <alignment horizontal="center" vertical="center"/>
      <protection/>
    </xf>
    <xf numFmtId="0" fontId="3" fillId="0" borderId="25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7" borderId="11" xfId="67" applyNumberFormat="1" applyFont="1" applyFill="1" applyBorder="1" applyAlignment="1">
      <alignment horizontal="center" vertical="center" wrapText="1"/>
    </xf>
    <xf numFmtId="0" fontId="3" fillId="35" borderId="11" xfId="67" applyNumberFormat="1" applyFont="1" applyFill="1" applyBorder="1" applyAlignment="1">
      <alignment horizontal="center" vertical="center" wrapText="1"/>
    </xf>
    <xf numFmtId="0" fontId="3" fillId="35" borderId="17" xfId="67" applyNumberFormat="1" applyFont="1" applyFill="1" applyBorder="1" applyAlignment="1">
      <alignment horizontal="center" vertical="center" wrapText="1"/>
    </xf>
    <xf numFmtId="0" fontId="3" fillId="37" borderId="21" xfId="67" applyNumberFormat="1" applyFont="1" applyFill="1" applyBorder="1" applyAlignment="1">
      <alignment horizontal="center" vertical="center" wrapText="1"/>
    </xf>
    <xf numFmtId="0" fontId="3" fillId="37" borderId="24" xfId="67" applyNumberFormat="1" applyFont="1" applyFill="1" applyBorder="1" applyAlignment="1">
      <alignment horizontal="center" vertical="center" wrapText="1"/>
    </xf>
    <xf numFmtId="0" fontId="3" fillId="0" borderId="22" xfId="67" applyNumberFormat="1" applyFont="1" applyFill="1" applyBorder="1" applyAlignment="1">
      <alignment horizontal="center" vertical="center" wrapText="1"/>
    </xf>
    <xf numFmtId="0" fontId="3" fillId="0" borderId="26" xfId="67" applyNumberFormat="1" applyFont="1" applyFill="1" applyBorder="1" applyAlignment="1">
      <alignment horizontal="center" vertical="center" wrapText="1"/>
    </xf>
    <xf numFmtId="0" fontId="3" fillId="37" borderId="18" xfId="67" applyNumberFormat="1" applyFont="1" applyFill="1" applyBorder="1" applyAlignment="1">
      <alignment horizontal="center" vertical="center" wrapText="1"/>
    </xf>
    <xf numFmtId="0" fontId="3" fillId="0" borderId="12" xfId="67" applyNumberFormat="1" applyFont="1" applyFill="1" applyBorder="1" applyAlignment="1">
      <alignment horizontal="center" vertical="center" wrapText="1"/>
    </xf>
    <xf numFmtId="0" fontId="3" fillId="0" borderId="24" xfId="67" applyNumberFormat="1" applyFont="1" applyFill="1" applyBorder="1" applyAlignment="1">
      <alignment horizontal="center" vertical="center" wrapText="1"/>
    </xf>
    <xf numFmtId="0" fontId="3" fillId="0" borderId="25" xfId="67" applyNumberFormat="1" applyFont="1" applyFill="1" applyBorder="1" applyAlignment="1">
      <alignment horizontal="center" vertical="center" wrapText="1"/>
    </xf>
    <xf numFmtId="0" fontId="3" fillId="35" borderId="18" xfId="67" applyNumberFormat="1" applyFont="1" applyFill="1" applyBorder="1" applyAlignment="1">
      <alignment horizontal="center" vertical="center" wrapText="1"/>
    </xf>
    <xf numFmtId="0" fontId="3" fillId="7" borderId="11" xfId="67" applyNumberFormat="1" applyFont="1" applyFill="1" applyBorder="1" applyAlignment="1">
      <alignment horizontal="center" vertical="center" wrapText="1"/>
    </xf>
    <xf numFmtId="0" fontId="18" fillId="7" borderId="11" xfId="67" applyNumberFormat="1" applyFont="1" applyFill="1" applyBorder="1" applyAlignment="1">
      <alignment horizontal="center" vertical="center" wrapText="1"/>
    </xf>
    <xf numFmtId="0" fontId="18" fillId="35" borderId="11" xfId="67" applyNumberFormat="1" applyFont="1" applyFill="1" applyBorder="1" applyAlignment="1">
      <alignment horizontal="center" vertical="center" wrapText="1"/>
    </xf>
    <xf numFmtId="0" fontId="18" fillId="7" borderId="12" xfId="67" applyNumberFormat="1" applyFont="1" applyFill="1" applyBorder="1" applyAlignment="1">
      <alignment horizontal="center" vertical="center" wrapText="1"/>
    </xf>
    <xf numFmtId="0" fontId="3" fillId="0" borderId="18" xfId="67" applyNumberFormat="1" applyFont="1" applyFill="1" applyBorder="1" applyAlignment="1">
      <alignment horizontal="center" vertical="center" wrapText="1"/>
    </xf>
    <xf numFmtId="0" fontId="3" fillId="37" borderId="19" xfId="67" applyNumberFormat="1" applyFont="1" applyFill="1" applyBorder="1" applyAlignment="1">
      <alignment horizontal="center" vertical="center" wrapText="1"/>
    </xf>
    <xf numFmtId="0" fontId="3" fillId="35" borderId="26" xfId="67" applyNumberFormat="1" applyFont="1" applyFill="1" applyBorder="1" applyAlignment="1">
      <alignment horizontal="center" vertical="center" wrapText="1"/>
    </xf>
    <xf numFmtId="0" fontId="3" fillId="37" borderId="27" xfId="67" applyNumberFormat="1" applyFont="1" applyFill="1" applyBorder="1" applyAlignment="1">
      <alignment horizontal="center" vertical="center" wrapText="1"/>
    </xf>
    <xf numFmtId="0" fontId="3" fillId="0" borderId="19" xfId="67" applyNumberFormat="1" applyFont="1" applyFill="1" applyBorder="1" applyAlignment="1">
      <alignment horizontal="center" vertical="center" wrapText="1"/>
    </xf>
    <xf numFmtId="0" fontId="18" fillId="37" borderId="11" xfId="67" applyNumberFormat="1" applyFont="1" applyFill="1" applyBorder="1" applyAlignment="1">
      <alignment horizontal="center" vertical="center" wrapText="1"/>
    </xf>
    <xf numFmtId="0" fontId="110" fillId="37" borderId="11" xfId="67" applyNumberFormat="1" applyFont="1" applyFill="1" applyBorder="1" applyAlignment="1">
      <alignment horizontal="center" vertical="center" wrapText="1"/>
    </xf>
    <xf numFmtId="0" fontId="110" fillId="35" borderId="11" xfId="67" applyNumberFormat="1" applyFont="1" applyFill="1" applyBorder="1" applyAlignment="1">
      <alignment horizontal="center" vertical="center" wrapText="1"/>
    </xf>
    <xf numFmtId="0" fontId="3" fillId="36" borderId="11" xfId="67" applyNumberFormat="1" applyFont="1" applyFill="1" applyBorder="1" applyAlignment="1">
      <alignment horizontal="center" vertical="center" wrapText="1"/>
    </xf>
    <xf numFmtId="0" fontId="3" fillId="38" borderId="11" xfId="67" applyNumberFormat="1" applyFont="1" applyFill="1" applyBorder="1" applyAlignment="1">
      <alignment horizontal="center" vertical="center" wrapText="1"/>
    </xf>
    <xf numFmtId="0" fontId="18" fillId="38" borderId="25" xfId="67" applyNumberFormat="1" applyFont="1" applyFill="1" applyBorder="1" applyAlignment="1">
      <alignment horizontal="center" vertical="center" wrapText="1"/>
    </xf>
    <xf numFmtId="0" fontId="18" fillId="38" borderId="26" xfId="67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2" fontId="18" fillId="7" borderId="11" xfId="0" applyNumberFormat="1" applyFont="1" applyFill="1" applyBorder="1" applyAlignment="1">
      <alignment horizontal="center" vertical="center" wrapText="1"/>
    </xf>
    <xf numFmtId="171" fontId="11" fillId="0" borderId="0" xfId="0" applyNumberFormat="1" applyFont="1" applyFill="1" applyAlignment="1">
      <alignment horizontal="center"/>
    </xf>
    <xf numFmtId="171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3" fontId="3" fillId="32" borderId="11" xfId="0" applyNumberFormat="1" applyFont="1" applyFill="1" applyBorder="1" applyAlignment="1">
      <alignment horizontal="center" vertical="center" shrinkToFit="1"/>
    </xf>
    <xf numFmtId="172" fontId="3" fillId="35" borderId="11" xfId="0" applyNumberFormat="1" applyFont="1" applyFill="1" applyBorder="1" applyAlignment="1">
      <alignment horizontal="center" vertical="center" shrinkToFit="1"/>
    </xf>
    <xf numFmtId="172" fontId="18" fillId="40" borderId="11" xfId="0" applyNumberFormat="1" applyFont="1" applyFill="1" applyBorder="1" applyAlignment="1">
      <alignment horizontal="center" vertical="center" shrinkToFit="1"/>
    </xf>
    <xf numFmtId="172" fontId="18" fillId="35" borderId="11" xfId="0" applyNumberFormat="1" applyFont="1" applyFill="1" applyBorder="1" applyAlignment="1">
      <alignment horizontal="center" vertical="center" shrinkToFit="1"/>
    </xf>
    <xf numFmtId="4" fontId="3" fillId="0" borderId="11" xfId="0" applyNumberFormat="1" applyFont="1" applyFill="1" applyBorder="1" applyAlignment="1">
      <alignment horizontal="left" vertical="center" shrinkToFit="1"/>
    </xf>
    <xf numFmtId="173" fontId="7" fillId="35" borderId="11" xfId="0" applyNumberFormat="1" applyFont="1" applyFill="1" applyBorder="1" applyAlignment="1">
      <alignment horizontal="center" vertical="center" wrapText="1"/>
    </xf>
    <xf numFmtId="3" fontId="18" fillId="32" borderId="11" xfId="0" applyNumberFormat="1" applyFont="1" applyFill="1" applyBorder="1" applyAlignment="1">
      <alignment horizontal="center" vertical="center" shrinkToFit="1"/>
    </xf>
    <xf numFmtId="173" fontId="32" fillId="39" borderId="11" xfId="67" applyNumberFormat="1" applyFont="1" applyFill="1" applyBorder="1" applyAlignment="1">
      <alignment horizontal="center" vertical="center" wrapText="1"/>
    </xf>
    <xf numFmtId="173" fontId="32" fillId="38" borderId="11" xfId="67" applyNumberFormat="1" applyFont="1" applyFill="1" applyBorder="1" applyAlignment="1">
      <alignment horizontal="center" vertical="center" wrapText="1"/>
    </xf>
    <xf numFmtId="173" fontId="32" fillId="36" borderId="11" xfId="67" applyNumberFormat="1" applyFont="1" applyFill="1" applyBorder="1" applyAlignment="1">
      <alignment horizontal="center" vertical="center" wrapText="1"/>
    </xf>
    <xf numFmtId="173" fontId="32" fillId="35" borderId="11" xfId="67" applyNumberFormat="1" applyFont="1" applyFill="1" applyBorder="1" applyAlignment="1">
      <alignment horizontal="center" vertical="center" wrapText="1"/>
    </xf>
    <xf numFmtId="173" fontId="7" fillId="35" borderId="11" xfId="67" applyNumberFormat="1" applyFont="1" applyFill="1" applyBorder="1" applyAlignment="1">
      <alignment horizontal="center" vertical="center" wrapText="1"/>
    </xf>
    <xf numFmtId="173" fontId="7" fillId="38" borderId="11" xfId="67" applyNumberFormat="1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top" wrapText="1"/>
    </xf>
    <xf numFmtId="0" fontId="5" fillId="0" borderId="0" xfId="57" applyFont="1" applyBorder="1" applyAlignment="1">
      <alignment horizontal="left" wrapText="1"/>
      <protection/>
    </xf>
    <xf numFmtId="0" fontId="5" fillId="0" borderId="0" xfId="57" applyFont="1" applyBorder="1" applyAlignment="1">
      <alignment horizontal="left"/>
      <protection/>
    </xf>
    <xf numFmtId="0" fontId="4" fillId="0" borderId="18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left"/>
      <protection/>
    </xf>
    <xf numFmtId="0" fontId="4" fillId="0" borderId="0" xfId="57" applyFont="1" applyFill="1" applyAlignment="1">
      <alignment horizontal="left" wrapText="1"/>
      <protection/>
    </xf>
    <xf numFmtId="0" fontId="4" fillId="0" borderId="0" xfId="57" applyFont="1" applyFill="1" applyAlignment="1">
      <alignment horizontal="left"/>
      <protection/>
    </xf>
    <xf numFmtId="0" fontId="5" fillId="0" borderId="0" xfId="57" applyFont="1" applyAlignment="1">
      <alignment horizontal="center" wrapText="1"/>
      <protection/>
    </xf>
    <xf numFmtId="0" fontId="5" fillId="0" borderId="0" xfId="57" applyFont="1" applyAlignment="1">
      <alignment horizontal="center"/>
      <protection/>
    </xf>
    <xf numFmtId="0" fontId="4" fillId="0" borderId="14" xfId="57" applyFont="1" applyFill="1" applyBorder="1" applyAlignment="1">
      <alignment horizontal="left" wrapText="1"/>
      <protection/>
    </xf>
    <xf numFmtId="0" fontId="4" fillId="0" borderId="29" xfId="57" applyFont="1" applyFill="1" applyBorder="1" applyAlignment="1">
      <alignment horizontal="left" wrapText="1"/>
      <protection/>
    </xf>
    <xf numFmtId="0" fontId="4" fillId="0" borderId="25" xfId="57" applyFont="1" applyFill="1" applyBorder="1" applyAlignment="1">
      <alignment horizontal="left" wrapText="1"/>
      <protection/>
    </xf>
    <xf numFmtId="0" fontId="10" fillId="0" borderId="14" xfId="57" applyFont="1" applyFill="1" applyBorder="1" applyAlignment="1">
      <alignment horizontal="left" vertical="center"/>
      <protection/>
    </xf>
    <xf numFmtId="0" fontId="10" fillId="0" borderId="29" xfId="57" applyFont="1" applyFill="1" applyBorder="1" applyAlignment="1">
      <alignment horizontal="left" vertical="center"/>
      <protection/>
    </xf>
    <xf numFmtId="0" fontId="10" fillId="0" borderId="25" xfId="57" applyFont="1" applyFill="1" applyBorder="1" applyAlignment="1">
      <alignment horizontal="left" vertical="center"/>
      <protection/>
    </xf>
    <xf numFmtId="49" fontId="4" fillId="0" borderId="14" xfId="57" applyNumberFormat="1" applyFont="1" applyBorder="1" applyAlignment="1">
      <alignment vertical="center" wrapText="1"/>
      <protection/>
    </xf>
    <xf numFmtId="49" fontId="4" fillId="0" borderId="25" xfId="57" applyNumberFormat="1" applyFont="1" applyBorder="1" applyAlignment="1">
      <alignment vertical="center"/>
      <protection/>
    </xf>
    <xf numFmtId="0" fontId="5" fillId="0" borderId="0" xfId="57" applyFont="1" applyFill="1" applyAlignment="1">
      <alignment horizontal="left" wrapText="1"/>
      <protection/>
    </xf>
    <xf numFmtId="0" fontId="4" fillId="0" borderId="11" xfId="57" applyFont="1" applyFill="1" applyBorder="1" applyAlignment="1">
      <alignment horizontal="center" wrapText="1"/>
      <protection/>
    </xf>
    <xf numFmtId="0" fontId="4" fillId="0" borderId="11" xfId="57" applyFont="1" applyFill="1" applyBorder="1" applyAlignment="1">
      <alignment horizontal="center"/>
      <protection/>
    </xf>
    <xf numFmtId="49" fontId="4" fillId="0" borderId="12" xfId="57" applyNumberFormat="1" applyFont="1" applyFill="1" applyBorder="1" applyAlignment="1">
      <alignment horizontal="center" vertical="center" wrapText="1"/>
      <protection/>
    </xf>
    <xf numFmtId="49" fontId="4" fillId="0" borderId="12" xfId="57" applyNumberFormat="1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wrapText="1"/>
      <protection/>
    </xf>
    <xf numFmtId="0" fontId="4" fillId="0" borderId="12" xfId="57" applyFont="1" applyFill="1" applyBorder="1" applyAlignment="1">
      <alignment horizontal="center"/>
      <protection/>
    </xf>
    <xf numFmtId="0" fontId="4" fillId="0" borderId="30" xfId="57" applyFont="1" applyFill="1" applyBorder="1" applyAlignment="1">
      <alignment horizontal="center" vertical="center" wrapText="1"/>
      <protection/>
    </xf>
    <xf numFmtId="0" fontId="4" fillId="0" borderId="31" xfId="57" applyFont="1" applyFill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4" fillId="0" borderId="32" xfId="57" applyFont="1" applyFill="1" applyBorder="1" applyAlignment="1">
      <alignment horizontal="center" vertical="center" wrapText="1"/>
      <protection/>
    </xf>
    <xf numFmtId="0" fontId="4" fillId="0" borderId="26" xfId="57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 wrapText="1"/>
      <protection/>
    </xf>
    <xf numFmtId="0" fontId="4" fillId="0" borderId="33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9" fillId="0" borderId="0" xfId="0" applyFont="1" applyFill="1" applyAlignment="1">
      <alignment horizontal="right" vertical="distributed" wrapText="1"/>
    </xf>
    <xf numFmtId="0" fontId="10" fillId="0" borderId="0" xfId="0" applyFont="1" applyFill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9" fillId="32" borderId="32" xfId="0" applyFont="1" applyFill="1" applyBorder="1" applyAlignment="1">
      <alignment horizontal="right" vertical="center"/>
    </xf>
    <xf numFmtId="49" fontId="9" fillId="32" borderId="18" xfId="0" applyNumberFormat="1" applyFont="1" applyFill="1" applyBorder="1" applyAlignment="1">
      <alignment horizontal="center" vertical="center" wrapText="1" shrinkToFit="1"/>
    </xf>
    <xf numFmtId="49" fontId="9" fillId="32" borderId="19" xfId="0" applyNumberFormat="1" applyFont="1" applyFill="1" applyBorder="1" applyAlignment="1">
      <alignment horizontal="center" vertical="center" wrapText="1" shrinkToFit="1"/>
    </xf>
    <xf numFmtId="49" fontId="9" fillId="32" borderId="12" xfId="0" applyNumberFormat="1" applyFont="1" applyFill="1" applyBorder="1" applyAlignment="1">
      <alignment horizontal="center" vertical="center" wrapText="1" shrinkToFit="1"/>
    </xf>
    <xf numFmtId="0" fontId="9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49" fontId="7" fillId="32" borderId="18" xfId="0" applyNumberFormat="1" applyFont="1" applyFill="1" applyBorder="1" applyAlignment="1">
      <alignment horizontal="center" vertical="center" wrapText="1" shrinkToFit="1"/>
    </xf>
    <xf numFmtId="49" fontId="7" fillId="32" borderId="19" xfId="0" applyNumberFormat="1" applyFont="1" applyFill="1" applyBorder="1" applyAlignment="1">
      <alignment horizontal="center" vertical="center" wrapText="1" shrinkToFit="1"/>
    </xf>
    <xf numFmtId="49" fontId="7" fillId="32" borderId="12" xfId="0" applyNumberFormat="1" applyFont="1" applyFill="1" applyBorder="1" applyAlignment="1">
      <alignment horizontal="center" vertical="center" wrapText="1" shrinkToFit="1"/>
    </xf>
    <xf numFmtId="4" fontId="7" fillId="32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7" fillId="0" borderId="0" xfId="0" applyFont="1" applyFill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right" vertical="distributed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" fillId="0" borderId="32" xfId="0" applyFont="1" applyFill="1" applyBorder="1" applyAlignment="1">
      <alignment horizontal="center" vertical="top" wrapText="1"/>
    </xf>
    <xf numFmtId="0" fontId="0" fillId="0" borderId="32" xfId="0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Лист1" xfId="57"/>
    <cellStyle name="Обычный_Приложение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5759555/entry/0" TargetMode="External" /><Relationship Id="rId2" Type="http://schemas.openxmlformats.org/officeDocument/2006/relationships/hyperlink" Target="https://internet.garant.ru/#/document/5759555/entry/0" TargetMode="External" /><Relationship Id="rId3" Type="http://schemas.openxmlformats.org/officeDocument/2006/relationships/hyperlink" Target="https://internet.garant.ru/#/document/5759555/entry/0" TargetMode="External" /><Relationship Id="rId4" Type="http://schemas.openxmlformats.org/officeDocument/2006/relationships/hyperlink" Target="https://internet.garant.ru/#/document/5759555/entry/0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1" customWidth="1"/>
    <col min="2" max="2" width="8.88671875" style="1" customWidth="1"/>
    <col min="3" max="3" width="6.4453125" style="1" customWidth="1"/>
    <col min="4" max="4" width="10.77734375" style="1" customWidth="1"/>
    <col min="5" max="5" width="8.77734375" style="1" customWidth="1"/>
    <col min="6" max="6" width="8.5546875" style="1" customWidth="1"/>
    <col min="7" max="7" width="8.88671875" style="1" customWidth="1"/>
    <col min="8" max="8" width="11.99609375" style="1" customWidth="1"/>
    <col min="9" max="9" width="11.21484375" style="1" customWidth="1"/>
    <col min="10" max="10" width="12.10546875" style="1" customWidth="1"/>
  </cols>
  <sheetData>
    <row r="1" spans="1:10" ht="19.5" customHeight="1">
      <c r="A1" s="2"/>
      <c r="B1" s="2"/>
      <c r="C1" s="2"/>
      <c r="D1" s="2"/>
      <c r="E1" s="2"/>
      <c r="F1" s="2"/>
      <c r="G1" s="2"/>
      <c r="H1" s="524" t="s">
        <v>19</v>
      </c>
      <c r="I1" s="524"/>
      <c r="J1" s="524"/>
    </row>
    <row r="2" spans="1:10" ht="34.5" customHeight="1">
      <c r="A2" s="2"/>
      <c r="B2" s="2"/>
      <c r="C2" s="2"/>
      <c r="D2" s="2"/>
      <c r="E2" s="2"/>
      <c r="F2" s="2"/>
      <c r="G2" s="525" t="s">
        <v>51</v>
      </c>
      <c r="H2" s="526"/>
      <c r="I2" s="526"/>
      <c r="J2" s="526"/>
    </row>
    <row r="3" spans="1:10" ht="19.5" customHeight="1">
      <c r="A3" s="2"/>
      <c r="B3" s="2"/>
      <c r="C3" s="2"/>
      <c r="D3" s="2"/>
      <c r="E3" s="2"/>
      <c r="F3" s="2"/>
      <c r="G3" s="524" t="s">
        <v>34</v>
      </c>
      <c r="H3" s="524"/>
      <c r="I3" s="524"/>
      <c r="J3" s="524"/>
    </row>
    <row r="4" spans="1:10" ht="19.5" customHeight="1">
      <c r="A4" s="2"/>
      <c r="B4" s="2"/>
      <c r="C4" s="2"/>
      <c r="D4" s="2"/>
      <c r="E4" s="2"/>
      <c r="F4" s="2"/>
      <c r="G4" s="524" t="s">
        <v>53</v>
      </c>
      <c r="H4" s="524"/>
      <c r="I4" s="524"/>
      <c r="J4" s="524"/>
    </row>
    <row r="5" spans="1:10" ht="15">
      <c r="A5" s="2"/>
      <c r="B5" s="2"/>
      <c r="C5" s="2"/>
      <c r="D5" s="2"/>
      <c r="E5" s="2"/>
      <c r="F5" s="2"/>
      <c r="G5" s="524" t="s">
        <v>32</v>
      </c>
      <c r="H5" s="524"/>
      <c r="I5" s="524" t="s">
        <v>49</v>
      </c>
      <c r="J5" s="524"/>
    </row>
    <row r="6" spans="1:10" ht="15" hidden="1">
      <c r="A6" s="2"/>
      <c r="B6" s="2"/>
      <c r="C6" s="2"/>
      <c r="D6" s="2"/>
      <c r="E6" s="2"/>
      <c r="F6" s="2"/>
      <c r="G6" s="2"/>
      <c r="H6" s="2"/>
      <c r="I6" s="3"/>
      <c r="J6" s="4"/>
    </row>
    <row r="7" spans="1:10" ht="59.25" customHeight="1">
      <c r="A7" s="527" t="s">
        <v>52</v>
      </c>
      <c r="B7" s="528"/>
      <c r="C7" s="528"/>
      <c r="D7" s="528"/>
      <c r="E7" s="528"/>
      <c r="F7" s="528"/>
      <c r="G7" s="528"/>
      <c r="H7" s="528"/>
      <c r="I7" s="528"/>
      <c r="J7" s="528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0.75" customHeight="1">
      <c r="A9" s="5" t="s">
        <v>26</v>
      </c>
      <c r="B9" s="520" t="s">
        <v>55</v>
      </c>
      <c r="C9" s="521"/>
      <c r="D9" s="521"/>
      <c r="E9" s="521"/>
      <c r="F9" s="521"/>
      <c r="G9" s="521"/>
      <c r="H9" s="521"/>
      <c r="I9" s="521"/>
      <c r="J9" s="521"/>
    </row>
    <row r="10" spans="1:10" ht="30.75" customHeight="1">
      <c r="A10" s="551" t="s">
        <v>31</v>
      </c>
      <c r="B10" s="553" t="s">
        <v>20</v>
      </c>
      <c r="C10" s="553"/>
      <c r="D10" s="553" t="s">
        <v>21</v>
      </c>
      <c r="E10" s="550" t="s">
        <v>46</v>
      </c>
      <c r="F10" s="550"/>
      <c r="G10" s="550"/>
      <c r="H10" s="550"/>
      <c r="I10" s="522" t="s">
        <v>22</v>
      </c>
      <c r="J10" s="522" t="s">
        <v>23</v>
      </c>
    </row>
    <row r="11" spans="1:10" ht="69" customHeight="1" thickBot="1">
      <c r="A11" s="552"/>
      <c r="B11" s="553"/>
      <c r="C11" s="553"/>
      <c r="D11" s="553"/>
      <c r="E11" s="6" t="s">
        <v>43</v>
      </c>
      <c r="F11" s="6" t="s">
        <v>44</v>
      </c>
      <c r="G11" s="6" t="s">
        <v>45</v>
      </c>
      <c r="H11" s="6" t="s">
        <v>56</v>
      </c>
      <c r="I11" s="523"/>
      <c r="J11" s="523"/>
    </row>
    <row r="12" spans="1:10" ht="167.25" customHeight="1">
      <c r="A12" s="7" t="s">
        <v>24</v>
      </c>
      <c r="B12" s="540" t="s">
        <v>29</v>
      </c>
      <c r="C12" s="541"/>
      <c r="D12" s="8" t="s">
        <v>35</v>
      </c>
      <c r="E12" s="8"/>
      <c r="F12" s="9"/>
      <c r="G12" s="9"/>
      <c r="H12" s="9"/>
      <c r="I12" s="10" t="s">
        <v>36</v>
      </c>
      <c r="J12" s="11" t="s">
        <v>37</v>
      </c>
    </row>
    <row r="13" spans="1:10" ht="30.75" customHeight="1">
      <c r="A13" s="7"/>
      <c r="B13" s="535" t="s">
        <v>38</v>
      </c>
      <c r="C13" s="536"/>
      <c r="D13" s="7"/>
      <c r="E13" s="17" t="s">
        <v>54</v>
      </c>
      <c r="F13" s="18" t="s">
        <v>28</v>
      </c>
      <c r="G13" s="18" t="s">
        <v>28</v>
      </c>
      <c r="H13" s="9" t="s">
        <v>57</v>
      </c>
      <c r="I13" s="12"/>
      <c r="J13" s="13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14"/>
    </row>
    <row r="15" spans="1:10" ht="45.75" customHeight="1">
      <c r="A15" s="15" t="s">
        <v>39</v>
      </c>
      <c r="B15" s="537" t="s">
        <v>59</v>
      </c>
      <c r="C15" s="524"/>
      <c r="D15" s="524"/>
      <c r="E15" s="524"/>
      <c r="F15" s="524"/>
      <c r="G15" s="524"/>
      <c r="H15" s="524"/>
      <c r="I15" s="524"/>
      <c r="J15" s="524"/>
    </row>
    <row r="16" spans="1:10" ht="50.25" customHeight="1">
      <c r="A16" s="544" t="s">
        <v>40</v>
      </c>
      <c r="B16" s="545"/>
      <c r="C16" s="545"/>
      <c r="D16" s="545"/>
      <c r="E16" s="545"/>
      <c r="F16" s="545"/>
      <c r="G16" s="546"/>
      <c r="H16" s="542" t="s">
        <v>47</v>
      </c>
      <c r="I16" s="538" t="s">
        <v>48</v>
      </c>
      <c r="J16" s="538" t="s">
        <v>58</v>
      </c>
    </row>
    <row r="17" spans="1:10" ht="120.75" customHeight="1">
      <c r="A17" s="547"/>
      <c r="B17" s="548"/>
      <c r="C17" s="548"/>
      <c r="D17" s="548"/>
      <c r="E17" s="548"/>
      <c r="F17" s="548"/>
      <c r="G17" s="549"/>
      <c r="H17" s="543"/>
      <c r="I17" s="539"/>
      <c r="J17" s="539"/>
    </row>
    <row r="18" spans="1:10" ht="30" customHeight="1" hidden="1">
      <c r="A18" s="529" t="s">
        <v>41</v>
      </c>
      <c r="B18" s="530"/>
      <c r="C18" s="530"/>
      <c r="D18" s="530"/>
      <c r="E18" s="530"/>
      <c r="F18" s="530"/>
      <c r="G18" s="531"/>
      <c r="H18" s="16"/>
      <c r="I18" s="16"/>
      <c r="J18" s="16"/>
    </row>
    <row r="19" spans="1:10" ht="33.75" customHeight="1">
      <c r="A19" s="532" t="s">
        <v>42</v>
      </c>
      <c r="B19" s="533"/>
      <c r="C19" s="533"/>
      <c r="D19" s="533"/>
      <c r="E19" s="533"/>
      <c r="F19" s="533"/>
      <c r="G19" s="534"/>
      <c r="H19" s="19">
        <v>5800</v>
      </c>
      <c r="I19" s="19">
        <v>5800</v>
      </c>
      <c r="J19" s="19">
        <v>0</v>
      </c>
    </row>
  </sheetData>
  <sheetProtection/>
  <mergeCells count="23">
    <mergeCell ref="B12:C12"/>
    <mergeCell ref="H16:H17"/>
    <mergeCell ref="A16:G17"/>
    <mergeCell ref="E10:H10"/>
    <mergeCell ref="A10:A11"/>
    <mergeCell ref="B10:C11"/>
    <mergeCell ref="D10:D11"/>
    <mergeCell ref="A18:G18"/>
    <mergeCell ref="A19:G19"/>
    <mergeCell ref="B13:C13"/>
    <mergeCell ref="B15:J15"/>
    <mergeCell ref="J16:J17"/>
    <mergeCell ref="I16:I17"/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="60" zoomScalePageLayoutView="0" workbookViewId="0" topLeftCell="A1">
      <selection activeCell="K9" sqref="K9"/>
    </sheetView>
  </sheetViews>
  <sheetFormatPr defaultColWidth="8.88671875" defaultRowHeight="12.75"/>
  <cols>
    <col min="1" max="1" width="18.10546875" style="43" customWidth="1"/>
    <col min="2" max="2" width="2.6640625" style="43" customWidth="1"/>
    <col min="3" max="3" width="3.3359375" style="43" customWidth="1"/>
    <col min="4" max="6" width="4.4453125" style="43" customWidth="1"/>
    <col min="7" max="7" width="15.5546875" style="43" customWidth="1"/>
    <col min="8" max="8" width="9.77734375" style="44" customWidth="1"/>
    <col min="9" max="9" width="9.99609375" style="23" customWidth="1"/>
    <col min="10" max="11" width="8.88671875" style="23" customWidth="1"/>
    <col min="12" max="12" width="14.21484375" style="23" bestFit="1" customWidth="1"/>
    <col min="13" max="16384" width="8.88671875" style="23" customWidth="1"/>
  </cols>
  <sheetData>
    <row r="1" spans="1:11" ht="89.25" customHeight="1">
      <c r="A1" s="25"/>
      <c r="B1" s="25"/>
      <c r="C1" s="54"/>
      <c r="D1" s="54"/>
      <c r="E1" s="568" t="s">
        <v>571</v>
      </c>
      <c r="F1" s="568"/>
      <c r="G1" s="568"/>
      <c r="H1" s="568"/>
      <c r="I1" s="568"/>
      <c r="J1" s="53"/>
      <c r="K1" s="53"/>
    </row>
    <row r="2" spans="1:9" ht="76.5" customHeight="1">
      <c r="A2" s="569" t="s">
        <v>245</v>
      </c>
      <c r="B2" s="569"/>
      <c r="C2" s="569"/>
      <c r="D2" s="569"/>
      <c r="E2" s="569"/>
      <c r="F2" s="569"/>
      <c r="G2" s="569"/>
      <c r="H2" s="569"/>
      <c r="I2" s="569"/>
    </row>
    <row r="3" spans="1:8" ht="13.5" customHeight="1">
      <c r="A3" s="24"/>
      <c r="B3" s="24"/>
      <c r="C3" s="24"/>
      <c r="D3" s="24"/>
      <c r="E3" s="24"/>
      <c r="F3" s="24"/>
      <c r="G3" s="24"/>
      <c r="H3" s="25"/>
    </row>
    <row r="4" spans="1:9" ht="78" customHeight="1">
      <c r="A4" s="22" t="s">
        <v>27</v>
      </c>
      <c r="B4" s="558" t="s">
        <v>16</v>
      </c>
      <c r="C4" s="558"/>
      <c r="D4" s="558"/>
      <c r="E4" s="558"/>
      <c r="F4" s="558"/>
      <c r="G4" s="558"/>
      <c r="H4" s="421" t="s">
        <v>547</v>
      </c>
      <c r="I4" s="421" t="s">
        <v>554</v>
      </c>
    </row>
    <row r="5" spans="1:9" ht="51" customHeight="1">
      <c r="A5" s="60" t="s">
        <v>50</v>
      </c>
      <c r="B5" s="563" t="s">
        <v>114</v>
      </c>
      <c r="C5" s="564"/>
      <c r="D5" s="564"/>
      <c r="E5" s="564"/>
      <c r="F5" s="564"/>
      <c r="G5" s="564"/>
      <c r="H5" s="70">
        <v>8195192.83</v>
      </c>
      <c r="I5" s="70">
        <v>8195192.83</v>
      </c>
    </row>
    <row r="6" spans="1:9" ht="33.75" customHeight="1">
      <c r="A6" s="60" t="s">
        <v>101</v>
      </c>
      <c r="B6" s="563" t="s">
        <v>116</v>
      </c>
      <c r="C6" s="564"/>
      <c r="D6" s="564"/>
      <c r="E6" s="564"/>
      <c r="F6" s="564"/>
      <c r="G6" s="564"/>
      <c r="H6" s="72"/>
      <c r="I6" s="62"/>
    </row>
    <row r="7" spans="1:11" s="40" customFormat="1" ht="51" customHeight="1">
      <c r="A7" s="59" t="s">
        <v>102</v>
      </c>
      <c r="B7" s="557" t="s">
        <v>543</v>
      </c>
      <c r="C7" s="558"/>
      <c r="D7" s="558"/>
      <c r="E7" s="558"/>
      <c r="F7" s="558"/>
      <c r="G7" s="558"/>
      <c r="H7" s="65"/>
      <c r="I7" s="64"/>
      <c r="K7" s="41"/>
    </row>
    <row r="8" spans="1:9" ht="55.5" customHeight="1">
      <c r="A8" s="59" t="s">
        <v>153</v>
      </c>
      <c r="B8" s="557" t="s">
        <v>158</v>
      </c>
      <c r="C8" s="558"/>
      <c r="D8" s="558"/>
      <c r="E8" s="558"/>
      <c r="F8" s="558"/>
      <c r="G8" s="558"/>
      <c r="H8" s="65"/>
      <c r="I8" s="66"/>
    </row>
    <row r="9" spans="1:9" ht="62.25" customHeight="1">
      <c r="A9" s="59" t="s">
        <v>103</v>
      </c>
      <c r="B9" s="554" t="s">
        <v>162</v>
      </c>
      <c r="C9" s="555"/>
      <c r="D9" s="555"/>
      <c r="E9" s="555"/>
      <c r="F9" s="555"/>
      <c r="G9" s="556"/>
      <c r="H9" s="65"/>
      <c r="I9" s="66"/>
    </row>
    <row r="10" spans="1:9" ht="58.5" customHeight="1">
      <c r="A10" s="59" t="s">
        <v>154</v>
      </c>
      <c r="B10" s="557" t="s">
        <v>159</v>
      </c>
      <c r="C10" s="558"/>
      <c r="D10" s="558"/>
      <c r="E10" s="558"/>
      <c r="F10" s="558"/>
      <c r="G10" s="558"/>
      <c r="H10" s="65"/>
      <c r="I10" s="66"/>
    </row>
    <row r="11" spans="1:9" ht="65.25" customHeight="1">
      <c r="A11" s="60" t="s">
        <v>165</v>
      </c>
      <c r="B11" s="565" t="s">
        <v>166</v>
      </c>
      <c r="C11" s="566"/>
      <c r="D11" s="566"/>
      <c r="E11" s="566"/>
      <c r="F11" s="566"/>
      <c r="G11" s="567"/>
      <c r="H11" s="71"/>
      <c r="I11" s="66"/>
    </row>
    <row r="12" spans="1:9" ht="58.5" customHeight="1">
      <c r="A12" s="59" t="s">
        <v>167</v>
      </c>
      <c r="B12" s="554" t="s">
        <v>544</v>
      </c>
      <c r="C12" s="561"/>
      <c r="D12" s="561"/>
      <c r="E12" s="561"/>
      <c r="F12" s="561"/>
      <c r="G12" s="562"/>
      <c r="H12" s="65"/>
      <c r="I12" s="66"/>
    </row>
    <row r="13" spans="1:9" ht="80.25" customHeight="1">
      <c r="A13" s="59" t="s">
        <v>164</v>
      </c>
      <c r="B13" s="554" t="s">
        <v>545</v>
      </c>
      <c r="C13" s="559"/>
      <c r="D13" s="559"/>
      <c r="E13" s="559"/>
      <c r="F13" s="559"/>
      <c r="G13" s="560"/>
      <c r="H13" s="65"/>
      <c r="I13" s="66"/>
    </row>
    <row r="14" spans="1:9" s="42" customFormat="1" ht="78" customHeight="1">
      <c r="A14" s="59" t="s">
        <v>169</v>
      </c>
      <c r="B14" s="570" t="s">
        <v>170</v>
      </c>
      <c r="C14" s="571"/>
      <c r="D14" s="571"/>
      <c r="E14" s="571"/>
      <c r="F14" s="571"/>
      <c r="G14" s="572"/>
      <c r="H14" s="65"/>
      <c r="I14" s="64"/>
    </row>
    <row r="15" spans="1:9" ht="81.75" customHeight="1">
      <c r="A15" s="59" t="s">
        <v>168</v>
      </c>
      <c r="B15" s="570" t="s">
        <v>546</v>
      </c>
      <c r="C15" s="573"/>
      <c r="D15" s="573"/>
      <c r="E15" s="573"/>
      <c r="F15" s="573"/>
      <c r="G15" s="574"/>
      <c r="H15" s="65"/>
      <c r="I15" s="66"/>
    </row>
    <row r="16" spans="1:9" ht="48" customHeight="1">
      <c r="A16" s="60" t="s">
        <v>104</v>
      </c>
      <c r="B16" s="563" t="s">
        <v>113</v>
      </c>
      <c r="C16" s="564"/>
      <c r="D16" s="564"/>
      <c r="E16" s="564"/>
      <c r="F16" s="564"/>
      <c r="G16" s="564"/>
      <c r="H16" s="70">
        <f>H17+H20</f>
        <v>8195192.830000013</v>
      </c>
      <c r="I16" s="70">
        <f>I17+I20</f>
        <v>-2883884.280000001</v>
      </c>
    </row>
    <row r="17" spans="1:11" ht="40.5" customHeight="1">
      <c r="A17" s="59" t="s">
        <v>105</v>
      </c>
      <c r="B17" s="557" t="s">
        <v>25</v>
      </c>
      <c r="C17" s="557"/>
      <c r="D17" s="557"/>
      <c r="E17" s="557"/>
      <c r="F17" s="557"/>
      <c r="G17" s="557"/>
      <c r="H17" s="63">
        <v>-166194807.64</v>
      </c>
      <c r="I17" s="63">
        <v>-48622434.85</v>
      </c>
      <c r="K17" s="38"/>
    </row>
    <row r="18" spans="1:11" ht="39.75" customHeight="1">
      <c r="A18" s="59" t="s">
        <v>106</v>
      </c>
      <c r="B18" s="554" t="s">
        <v>33</v>
      </c>
      <c r="C18" s="559"/>
      <c r="D18" s="559"/>
      <c r="E18" s="559"/>
      <c r="F18" s="559"/>
      <c r="G18" s="560"/>
      <c r="H18" s="63">
        <v>-166194807.64</v>
      </c>
      <c r="I18" s="63">
        <v>-48622434.85</v>
      </c>
      <c r="K18" s="38"/>
    </row>
    <row r="19" spans="1:9" ht="51.75" customHeight="1">
      <c r="A19" s="59" t="s">
        <v>155</v>
      </c>
      <c r="B19" s="554" t="s">
        <v>160</v>
      </c>
      <c r="C19" s="559"/>
      <c r="D19" s="559"/>
      <c r="E19" s="559"/>
      <c r="F19" s="559"/>
      <c r="G19" s="560"/>
      <c r="H19" s="63">
        <v>-166194807.64</v>
      </c>
      <c r="I19" s="63">
        <v>-48622434.85</v>
      </c>
    </row>
    <row r="20" spans="1:9" ht="30.75" customHeight="1">
      <c r="A20" s="59" t="s">
        <v>107</v>
      </c>
      <c r="B20" s="557" t="s">
        <v>156</v>
      </c>
      <c r="C20" s="558"/>
      <c r="D20" s="558"/>
      <c r="E20" s="558"/>
      <c r="F20" s="558"/>
      <c r="G20" s="558"/>
      <c r="H20" s="63">
        <v>174390000.47</v>
      </c>
      <c r="I20" s="63">
        <v>45738550.57</v>
      </c>
    </row>
    <row r="21" spans="1:9" ht="35.25" customHeight="1">
      <c r="A21" s="59" t="s">
        <v>108</v>
      </c>
      <c r="B21" s="557" t="s">
        <v>163</v>
      </c>
      <c r="C21" s="557"/>
      <c r="D21" s="557"/>
      <c r="E21" s="557"/>
      <c r="F21" s="557"/>
      <c r="G21" s="557"/>
      <c r="H21" s="63">
        <v>174390000.47</v>
      </c>
      <c r="I21" s="63">
        <v>45738550.57</v>
      </c>
    </row>
    <row r="22" spans="1:12" ht="48.75" customHeight="1">
      <c r="A22" s="59" t="s">
        <v>157</v>
      </c>
      <c r="B22" s="557" t="s">
        <v>161</v>
      </c>
      <c r="C22" s="558"/>
      <c r="D22" s="558"/>
      <c r="E22" s="558"/>
      <c r="F22" s="558"/>
      <c r="G22" s="558"/>
      <c r="H22" s="63">
        <v>174390000.47</v>
      </c>
      <c r="I22" s="63">
        <v>45738550.57</v>
      </c>
      <c r="L22" s="503"/>
    </row>
    <row r="23" spans="8:9" ht="15">
      <c r="H23" s="45"/>
      <c r="I23" s="46"/>
    </row>
    <row r="24" ht="15">
      <c r="H24" s="43"/>
    </row>
    <row r="25" ht="15">
      <c r="H25" s="43"/>
    </row>
    <row r="26" ht="15">
      <c r="H26" s="43"/>
    </row>
    <row r="27" ht="15">
      <c r="H27" s="43"/>
    </row>
    <row r="28" ht="15">
      <c r="H28" s="502"/>
    </row>
    <row r="29" ht="15">
      <c r="H29" s="43"/>
    </row>
    <row r="30" ht="15">
      <c r="H30" s="43"/>
    </row>
    <row r="31" ht="15">
      <c r="H31" s="43"/>
    </row>
    <row r="32" ht="15">
      <c r="H32" s="43"/>
    </row>
    <row r="33" ht="15">
      <c r="H33" s="43"/>
    </row>
    <row r="34" ht="15">
      <c r="H34" s="43"/>
    </row>
    <row r="35" ht="15">
      <c r="H35" s="43"/>
    </row>
    <row r="36" ht="15">
      <c r="H36" s="43"/>
    </row>
    <row r="37" ht="15">
      <c r="H37" s="43"/>
    </row>
    <row r="38" ht="15">
      <c r="H38" s="43"/>
    </row>
    <row r="39" ht="15">
      <c r="H39" s="43"/>
    </row>
    <row r="40" ht="15">
      <c r="H40" s="43"/>
    </row>
    <row r="41" ht="15">
      <c r="H41" s="43"/>
    </row>
    <row r="42" ht="15">
      <c r="H42" s="43"/>
    </row>
    <row r="43" ht="15">
      <c r="H43" s="43"/>
    </row>
    <row r="44" ht="15">
      <c r="H44" s="43"/>
    </row>
    <row r="45" ht="15">
      <c r="H45" s="43"/>
    </row>
    <row r="46" ht="15">
      <c r="H46" s="43"/>
    </row>
    <row r="47" ht="15">
      <c r="H47" s="43"/>
    </row>
    <row r="48" ht="15">
      <c r="H48" s="43"/>
    </row>
    <row r="49" ht="15">
      <c r="H49" s="43"/>
    </row>
    <row r="50" ht="15">
      <c r="H50" s="43"/>
    </row>
    <row r="51" ht="15">
      <c r="H51" s="43"/>
    </row>
    <row r="52" ht="15">
      <c r="H52" s="43"/>
    </row>
    <row r="53" ht="15">
      <c r="H53" s="43"/>
    </row>
    <row r="54" ht="15">
      <c r="H54" s="43"/>
    </row>
    <row r="55" ht="15">
      <c r="H55" s="43"/>
    </row>
    <row r="56" ht="15">
      <c r="H56" s="43"/>
    </row>
    <row r="57" ht="15">
      <c r="H57" s="43"/>
    </row>
    <row r="58" ht="15">
      <c r="H58" s="43"/>
    </row>
    <row r="59" ht="15">
      <c r="H59" s="43"/>
    </row>
    <row r="60" ht="15">
      <c r="H60" s="43"/>
    </row>
    <row r="61" ht="15">
      <c r="H61" s="43"/>
    </row>
    <row r="62" ht="15">
      <c r="H62" s="43"/>
    </row>
    <row r="63" ht="15">
      <c r="H63" s="43"/>
    </row>
    <row r="64" ht="15">
      <c r="H64" s="43"/>
    </row>
    <row r="65" ht="15">
      <c r="H65" s="43"/>
    </row>
    <row r="66" ht="15">
      <c r="H66" s="43"/>
    </row>
  </sheetData>
  <sheetProtection/>
  <mergeCells count="21">
    <mergeCell ref="B22:G22"/>
    <mergeCell ref="B17:G17"/>
    <mergeCell ref="B19:G19"/>
    <mergeCell ref="B21:G21"/>
    <mergeCell ref="B14:G14"/>
    <mergeCell ref="B18:G18"/>
    <mergeCell ref="B20:G20"/>
    <mergeCell ref="B15:G15"/>
    <mergeCell ref="E1:I1"/>
    <mergeCell ref="A2:I2"/>
    <mergeCell ref="B4:G4"/>
    <mergeCell ref="B5:G5"/>
    <mergeCell ref="B6:G6"/>
    <mergeCell ref="B10:G10"/>
    <mergeCell ref="B9:G9"/>
    <mergeCell ref="B7:G7"/>
    <mergeCell ref="B8:G8"/>
    <mergeCell ref="B13:G13"/>
    <mergeCell ref="B12:G12"/>
    <mergeCell ref="B16:G16"/>
    <mergeCell ref="B11:G11"/>
  </mergeCells>
  <printOptions/>
  <pageMargins left="1.1023622047244095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2"/>
  <sheetViews>
    <sheetView view="pageBreakPreview" zoomScale="60" zoomScalePageLayoutView="0" workbookViewId="0" topLeftCell="B1">
      <selection activeCell="J11" sqref="J11"/>
    </sheetView>
  </sheetViews>
  <sheetFormatPr defaultColWidth="8.77734375" defaultRowHeight="12.75"/>
  <cols>
    <col min="1" max="1" width="0" style="23" hidden="1" customWidth="1"/>
    <col min="2" max="2" width="18.88671875" style="36" customWidth="1"/>
    <col min="3" max="3" width="24.88671875" style="36" customWidth="1"/>
    <col min="4" max="4" width="11.21484375" style="37" customWidth="1"/>
    <col min="5" max="5" width="10.88671875" style="37" customWidth="1"/>
    <col min="6" max="6" width="13.4453125" style="37" customWidth="1"/>
    <col min="7" max="7" width="8.77734375" style="37" hidden="1" customWidth="1"/>
    <col min="8" max="8" width="10.21484375" style="23" hidden="1" customWidth="1"/>
    <col min="9" max="9" width="9.5546875" style="23" hidden="1" customWidth="1"/>
    <col min="10" max="10" width="9.4453125" style="23" bestFit="1" customWidth="1"/>
    <col min="11" max="16384" width="8.77734375" style="23" customWidth="1"/>
  </cols>
  <sheetData>
    <row r="1" spans="1:12" ht="84" customHeight="1">
      <c r="A1" s="26"/>
      <c r="B1" s="575" t="s">
        <v>555</v>
      </c>
      <c r="C1" s="575"/>
      <c r="D1" s="575"/>
      <c r="E1" s="575"/>
      <c r="F1" s="575"/>
      <c r="H1" s="53"/>
      <c r="I1" s="53"/>
      <c r="J1" s="53"/>
      <c r="K1" s="53"/>
      <c r="L1" s="53"/>
    </row>
    <row r="2" spans="1:6" ht="59.25" customHeight="1">
      <c r="A2" s="27"/>
      <c r="B2" s="576" t="s">
        <v>549</v>
      </c>
      <c r="C2" s="576"/>
      <c r="D2" s="576"/>
      <c r="E2" s="576"/>
      <c r="F2" s="576"/>
    </row>
    <row r="3" spans="1:6" ht="15.75">
      <c r="A3" s="28" t="s">
        <v>17</v>
      </c>
      <c r="B3" s="29"/>
      <c r="C3" s="29"/>
      <c r="D3" s="577" t="s">
        <v>0</v>
      </c>
      <c r="E3" s="577"/>
      <c r="F3" s="577"/>
    </row>
    <row r="4" spans="1:6" ht="31.5" customHeight="1">
      <c r="A4" s="30"/>
      <c r="B4" s="578" t="s">
        <v>18</v>
      </c>
      <c r="C4" s="578" t="s">
        <v>30</v>
      </c>
      <c r="D4" s="581" t="s">
        <v>3</v>
      </c>
      <c r="E4" s="581"/>
      <c r="F4" s="581"/>
    </row>
    <row r="5" spans="1:6" ht="12.75" customHeight="1">
      <c r="A5" s="30"/>
      <c r="B5" s="579"/>
      <c r="C5" s="579"/>
      <c r="D5" s="582" t="s">
        <v>553</v>
      </c>
      <c r="E5" s="582" t="s">
        <v>554</v>
      </c>
      <c r="F5" s="582" t="s">
        <v>548</v>
      </c>
    </row>
    <row r="6" spans="1:6" ht="30" customHeight="1">
      <c r="A6" s="30"/>
      <c r="B6" s="580"/>
      <c r="C6" s="580"/>
      <c r="D6" s="582"/>
      <c r="E6" s="582"/>
      <c r="F6" s="582"/>
    </row>
    <row r="7" spans="1:6" ht="47.25" customHeight="1">
      <c r="A7" s="31"/>
      <c r="B7" s="383" t="s">
        <v>65</v>
      </c>
      <c r="C7" s="384" t="s">
        <v>4</v>
      </c>
      <c r="D7" s="385">
        <f>D8+D34</f>
        <v>57103265.62</v>
      </c>
      <c r="E7" s="385">
        <f>E8+E34</f>
        <v>14663731.700000001</v>
      </c>
      <c r="F7" s="385">
        <f aca="true" t="shared" si="0" ref="F7:F14">E7*100/D7</f>
        <v>25.67932243592061</v>
      </c>
    </row>
    <row r="8" spans="1:6" ht="36" customHeight="1">
      <c r="A8" s="31"/>
      <c r="B8" s="83"/>
      <c r="C8" s="84" t="s">
        <v>94</v>
      </c>
      <c r="D8" s="85">
        <f>D9+D16+D26</f>
        <v>52544900</v>
      </c>
      <c r="E8" s="85">
        <f>E9+E16+E26</f>
        <v>12501530.73</v>
      </c>
      <c r="F8" s="85">
        <f t="shared" si="0"/>
        <v>23.792091582627428</v>
      </c>
    </row>
    <row r="9" spans="1:6" ht="49.5" customHeight="1">
      <c r="A9" s="30"/>
      <c r="B9" s="86" t="s">
        <v>66</v>
      </c>
      <c r="C9" s="87" t="s">
        <v>172</v>
      </c>
      <c r="D9" s="88">
        <f>D10</f>
        <v>45000000</v>
      </c>
      <c r="E9" s="88">
        <f>E10</f>
        <v>11411227.370000001</v>
      </c>
      <c r="F9" s="88">
        <f t="shared" si="0"/>
        <v>25.358283044444445</v>
      </c>
    </row>
    <row r="10" spans="1:6" ht="32.25" customHeight="1">
      <c r="A10" s="30"/>
      <c r="B10" s="32" t="s">
        <v>67</v>
      </c>
      <c r="C10" s="87" t="s">
        <v>68</v>
      </c>
      <c r="D10" s="88">
        <f>D11+D12+D13+D14+D15</f>
        <v>45000000</v>
      </c>
      <c r="E10" s="88">
        <f>E11+E12+E13+E14+E15</f>
        <v>11411227.370000001</v>
      </c>
      <c r="F10" s="88">
        <f t="shared" si="0"/>
        <v>25.358283044444445</v>
      </c>
    </row>
    <row r="11" spans="1:8" ht="173.25" customHeight="1">
      <c r="A11" s="30"/>
      <c r="B11" s="33" t="s">
        <v>62</v>
      </c>
      <c r="C11" s="52" t="s">
        <v>90</v>
      </c>
      <c r="D11" s="76">
        <v>43555000</v>
      </c>
      <c r="E11" s="76">
        <v>6756835.75</v>
      </c>
      <c r="F11" s="76">
        <f t="shared" si="0"/>
        <v>15.513341177821145</v>
      </c>
      <c r="H11" s="504"/>
    </row>
    <row r="12" spans="1:6" ht="250.5" customHeight="1">
      <c r="A12" s="30"/>
      <c r="B12" s="33" t="s">
        <v>91</v>
      </c>
      <c r="C12" s="52" t="s">
        <v>130</v>
      </c>
      <c r="D12" s="76">
        <v>200000</v>
      </c>
      <c r="E12" s="76">
        <v>-106046.25</v>
      </c>
      <c r="F12" s="76">
        <f t="shared" si="0"/>
        <v>-53.023125</v>
      </c>
    </row>
    <row r="13" spans="1:6" ht="118.5" customHeight="1">
      <c r="A13" s="30"/>
      <c r="B13" s="33" t="s">
        <v>92</v>
      </c>
      <c r="C13" s="58" t="s">
        <v>131</v>
      </c>
      <c r="D13" s="76">
        <v>390000</v>
      </c>
      <c r="E13" s="76">
        <v>-1052.49</v>
      </c>
      <c r="F13" s="76">
        <f t="shared" si="0"/>
        <v>-0.26986923076923075</v>
      </c>
    </row>
    <row r="14" spans="1:6" ht="205.5" customHeight="1">
      <c r="A14" s="30"/>
      <c r="B14" s="33" t="s">
        <v>247</v>
      </c>
      <c r="C14" s="58" t="s">
        <v>248</v>
      </c>
      <c r="D14" s="76">
        <v>855000</v>
      </c>
      <c r="E14" s="76"/>
      <c r="F14" s="76">
        <f t="shared" si="0"/>
        <v>0</v>
      </c>
    </row>
    <row r="15" spans="1:6" ht="135.75" customHeight="1">
      <c r="A15" s="30"/>
      <c r="B15" s="33" t="s">
        <v>556</v>
      </c>
      <c r="C15" s="58" t="s">
        <v>557</v>
      </c>
      <c r="D15" s="76"/>
      <c r="E15" s="76">
        <v>4761490.36</v>
      </c>
      <c r="F15" s="76"/>
    </row>
    <row r="16" spans="1:6" ht="63.75" customHeight="1">
      <c r="A16" s="30"/>
      <c r="B16" s="90" t="s">
        <v>109</v>
      </c>
      <c r="C16" s="89" t="s">
        <v>174</v>
      </c>
      <c r="D16" s="88">
        <f>D19+D21+D23+D25</f>
        <v>2324900</v>
      </c>
      <c r="E16" s="88">
        <f>E19+E21+E23+E25</f>
        <v>623486.0700000001</v>
      </c>
      <c r="F16" s="88">
        <f>E16*100/D16</f>
        <v>26.817758613273693</v>
      </c>
    </row>
    <row r="17" spans="1:6" ht="81" customHeight="1">
      <c r="A17" s="30"/>
      <c r="B17" s="68" t="s">
        <v>110</v>
      </c>
      <c r="C17" s="402" t="s">
        <v>175</v>
      </c>
      <c r="D17" s="88">
        <f>D18+D20+D22+D24</f>
        <v>2324900</v>
      </c>
      <c r="E17" s="88">
        <f>E18+E20+E22+E24</f>
        <v>623486.0700000001</v>
      </c>
      <c r="F17" s="88">
        <f>E17*100/D17</f>
        <v>26.817758613273693</v>
      </c>
    </row>
    <row r="18" spans="1:10" ht="179.25" customHeight="1">
      <c r="A18" s="30"/>
      <c r="B18" s="67" t="s">
        <v>117</v>
      </c>
      <c r="C18" s="58" t="s">
        <v>132</v>
      </c>
      <c r="D18" s="96">
        <f>D19</f>
        <v>1101100</v>
      </c>
      <c r="E18" s="96">
        <f>E19</f>
        <v>320521.51</v>
      </c>
      <c r="F18" s="96">
        <f>E18*100/D18</f>
        <v>29.109209881028065</v>
      </c>
      <c r="J18" s="117"/>
    </row>
    <row r="19" spans="1:10" ht="268.5" customHeight="1">
      <c r="A19" s="30"/>
      <c r="B19" s="67" t="s">
        <v>496</v>
      </c>
      <c r="C19" s="401" t="s">
        <v>495</v>
      </c>
      <c r="D19" s="96">
        <v>1101100</v>
      </c>
      <c r="E19" s="96">
        <v>320521.51</v>
      </c>
      <c r="F19" s="96">
        <f aca="true" t="shared" si="1" ref="F19:F25">E19*100/D19</f>
        <v>29.109209881028065</v>
      </c>
      <c r="J19" s="117"/>
    </row>
    <row r="20" spans="1:10" ht="210" customHeight="1">
      <c r="A20" s="30"/>
      <c r="B20" s="67" t="s">
        <v>118</v>
      </c>
      <c r="C20" s="58" t="s">
        <v>133</v>
      </c>
      <c r="D20" s="96">
        <f>D21</f>
        <v>7600</v>
      </c>
      <c r="E20" s="96">
        <f>E21</f>
        <v>1315.48</v>
      </c>
      <c r="F20" s="96">
        <f t="shared" si="1"/>
        <v>17.30894736842105</v>
      </c>
      <c r="J20" s="117"/>
    </row>
    <row r="21" spans="1:10" ht="297" customHeight="1">
      <c r="A21" s="30"/>
      <c r="B21" s="67" t="s">
        <v>497</v>
      </c>
      <c r="C21" s="401" t="s">
        <v>498</v>
      </c>
      <c r="D21" s="96">
        <v>7600</v>
      </c>
      <c r="E21" s="96">
        <v>1315.48</v>
      </c>
      <c r="F21" s="96">
        <f t="shared" si="1"/>
        <v>17.30894736842105</v>
      </c>
      <c r="J21" s="117"/>
    </row>
    <row r="22" spans="1:10" ht="172.5" customHeight="1">
      <c r="A22" s="30"/>
      <c r="B22" s="67" t="s">
        <v>119</v>
      </c>
      <c r="C22" s="58" t="s">
        <v>134</v>
      </c>
      <c r="D22" s="96">
        <f>D23</f>
        <v>1361000</v>
      </c>
      <c r="E22" s="96">
        <f>E23</f>
        <v>342722.28</v>
      </c>
      <c r="F22" s="96">
        <f t="shared" si="1"/>
        <v>25.181651726671564</v>
      </c>
      <c r="J22" s="117"/>
    </row>
    <row r="23" spans="1:10" ht="264" customHeight="1">
      <c r="A23" s="30"/>
      <c r="B23" s="67" t="s">
        <v>499</v>
      </c>
      <c r="C23" s="401" t="s">
        <v>500</v>
      </c>
      <c r="D23" s="96">
        <v>1361000</v>
      </c>
      <c r="E23" s="96">
        <v>342722.28</v>
      </c>
      <c r="F23" s="96">
        <f t="shared" si="1"/>
        <v>25.181651726671564</v>
      </c>
      <c r="J23" s="117"/>
    </row>
    <row r="24" spans="1:10" ht="171" customHeight="1">
      <c r="A24" s="30"/>
      <c r="B24" s="67" t="s">
        <v>120</v>
      </c>
      <c r="C24" s="58" t="s">
        <v>135</v>
      </c>
      <c r="D24" s="96">
        <f>D25</f>
        <v>-144800</v>
      </c>
      <c r="E24" s="96">
        <v>-41073.2</v>
      </c>
      <c r="F24" s="96">
        <f t="shared" si="1"/>
        <v>28.365469613259666</v>
      </c>
      <c r="J24" s="117"/>
    </row>
    <row r="25" spans="1:10" ht="270" customHeight="1">
      <c r="A25" s="30"/>
      <c r="B25" s="67" t="s">
        <v>501</v>
      </c>
      <c r="C25" s="401" t="s">
        <v>502</v>
      </c>
      <c r="D25" s="96">
        <v>-144800</v>
      </c>
      <c r="E25" s="96">
        <v>-41073.2</v>
      </c>
      <c r="F25" s="96">
        <f t="shared" si="1"/>
        <v>28.365469613259666</v>
      </c>
      <c r="J25" s="117"/>
    </row>
    <row r="26" spans="1:6" ht="39" customHeight="1">
      <c r="A26" s="30"/>
      <c r="B26" s="90" t="s">
        <v>69</v>
      </c>
      <c r="C26" s="87" t="s">
        <v>99</v>
      </c>
      <c r="D26" s="88">
        <f>D27+D29</f>
        <v>5220000</v>
      </c>
      <c r="E26" s="88">
        <f>E27+E29</f>
        <v>466817.29</v>
      </c>
      <c r="F26" s="88">
        <f aca="true" t="shared" si="2" ref="F26:F40">E26*100/D26</f>
        <v>8.942859961685823</v>
      </c>
    </row>
    <row r="27" spans="1:6" ht="35.25" customHeight="1">
      <c r="A27" s="30"/>
      <c r="B27" s="68" t="s">
        <v>70</v>
      </c>
      <c r="C27" s="55" t="s">
        <v>1</v>
      </c>
      <c r="D27" s="88">
        <f>D28</f>
        <v>1900000</v>
      </c>
      <c r="E27" s="88">
        <f>E28</f>
        <v>-13151.21</v>
      </c>
      <c r="F27" s="88">
        <f t="shared" si="2"/>
        <v>-0.692168947368421</v>
      </c>
    </row>
    <row r="28" spans="1:6" ht="113.25" customHeight="1">
      <c r="A28" s="30"/>
      <c r="B28" s="67" t="s">
        <v>121</v>
      </c>
      <c r="C28" s="52" t="s">
        <v>136</v>
      </c>
      <c r="D28" s="76">
        <v>1900000</v>
      </c>
      <c r="E28" s="76">
        <v>-13151.21</v>
      </c>
      <c r="F28" s="76">
        <f t="shared" si="2"/>
        <v>-0.692168947368421</v>
      </c>
    </row>
    <row r="29" spans="1:6" ht="21" customHeight="1">
      <c r="A29" s="30"/>
      <c r="B29" s="91" t="s">
        <v>71</v>
      </c>
      <c r="C29" s="57" t="s">
        <v>72</v>
      </c>
      <c r="D29" s="396">
        <f>D30+D32</f>
        <v>3320000</v>
      </c>
      <c r="E29" s="396">
        <f>E30+E32</f>
        <v>479968.5</v>
      </c>
      <c r="F29" s="88">
        <f t="shared" si="2"/>
        <v>14.456882530120481</v>
      </c>
    </row>
    <row r="30" spans="1:6" ht="36.75" customHeight="1">
      <c r="A30" s="30"/>
      <c r="B30" s="67" t="s">
        <v>126</v>
      </c>
      <c r="C30" s="51" t="s">
        <v>137</v>
      </c>
      <c r="D30" s="77">
        <f>D31</f>
        <v>2150000</v>
      </c>
      <c r="E30" s="77">
        <f>E31</f>
        <v>446479.03</v>
      </c>
      <c r="F30" s="76">
        <f t="shared" si="2"/>
        <v>20.766466511627907</v>
      </c>
    </row>
    <row r="31" spans="1:6" ht="80.25" customHeight="1">
      <c r="A31" s="30"/>
      <c r="B31" s="61" t="s">
        <v>127</v>
      </c>
      <c r="C31" s="51" t="s">
        <v>138</v>
      </c>
      <c r="D31" s="77">
        <v>2150000</v>
      </c>
      <c r="E31" s="77">
        <v>446479.03</v>
      </c>
      <c r="F31" s="76">
        <f t="shared" si="2"/>
        <v>20.766466511627907</v>
      </c>
    </row>
    <row r="32" spans="1:6" ht="33" customHeight="1">
      <c r="A32" s="30"/>
      <c r="B32" s="61" t="s">
        <v>128</v>
      </c>
      <c r="C32" s="50" t="s">
        <v>503</v>
      </c>
      <c r="D32" s="76">
        <f>D33</f>
        <v>1170000</v>
      </c>
      <c r="E32" s="76">
        <f>E33</f>
        <v>33489.47</v>
      </c>
      <c r="F32" s="76">
        <f t="shared" si="2"/>
        <v>2.862347863247863</v>
      </c>
    </row>
    <row r="33" spans="1:6" ht="88.5" customHeight="1">
      <c r="A33" s="30"/>
      <c r="B33" s="61" t="s">
        <v>129</v>
      </c>
      <c r="C33" s="50" t="s">
        <v>139</v>
      </c>
      <c r="D33" s="76">
        <v>1170000</v>
      </c>
      <c r="E33" s="76">
        <v>33489.47</v>
      </c>
      <c r="F33" s="76">
        <f t="shared" si="2"/>
        <v>2.862347863247863</v>
      </c>
    </row>
    <row r="34" spans="1:6" ht="37.5" customHeight="1">
      <c r="A34" s="30"/>
      <c r="B34" s="83"/>
      <c r="C34" s="84" t="s">
        <v>93</v>
      </c>
      <c r="D34" s="85">
        <f>D35+D44+D55+D61+D66</f>
        <v>4558365.62</v>
      </c>
      <c r="E34" s="85">
        <f>E35+E44+E55+E61+E66</f>
        <v>2162200.97</v>
      </c>
      <c r="F34" s="85">
        <f t="shared" si="2"/>
        <v>47.43368896328242</v>
      </c>
    </row>
    <row r="35" spans="1:6" ht="136.5" customHeight="1">
      <c r="A35" s="30"/>
      <c r="B35" s="86" t="s">
        <v>73</v>
      </c>
      <c r="C35" s="87" t="s">
        <v>9</v>
      </c>
      <c r="D35" s="88">
        <f>D36+D41</f>
        <v>1895000</v>
      </c>
      <c r="E35" s="88">
        <f>E36+E41</f>
        <v>414444.58</v>
      </c>
      <c r="F35" s="88">
        <f t="shared" si="2"/>
        <v>21.870426385224274</v>
      </c>
    </row>
    <row r="36" spans="1:6" ht="211.5" customHeight="1">
      <c r="A36" s="30"/>
      <c r="B36" s="33" t="s">
        <v>74</v>
      </c>
      <c r="C36" s="50" t="s">
        <v>140</v>
      </c>
      <c r="D36" s="393">
        <f>D37+D39</f>
        <v>895000</v>
      </c>
      <c r="E36" s="393">
        <f>E37+E39</f>
        <v>146701</v>
      </c>
      <c r="F36" s="393">
        <f t="shared" si="2"/>
        <v>16.39117318435754</v>
      </c>
    </row>
    <row r="37" spans="1:6" ht="137.25" customHeight="1">
      <c r="A37" s="30"/>
      <c r="B37" s="33" t="s">
        <v>95</v>
      </c>
      <c r="C37" s="50" t="s">
        <v>141</v>
      </c>
      <c r="D37" s="76">
        <f>D38</f>
        <v>600000</v>
      </c>
      <c r="E37" s="76">
        <f>E38</f>
        <v>99294.41</v>
      </c>
      <c r="F37" s="76">
        <f t="shared" si="2"/>
        <v>16.549068333333334</v>
      </c>
    </row>
    <row r="38" spans="1:6" ht="170.25" customHeight="1">
      <c r="A38" s="30"/>
      <c r="B38" s="33" t="s">
        <v>122</v>
      </c>
      <c r="C38" s="50" t="s">
        <v>142</v>
      </c>
      <c r="D38" s="76">
        <v>600000</v>
      </c>
      <c r="E38" s="93">
        <v>99294.41</v>
      </c>
      <c r="F38" s="76">
        <f t="shared" si="2"/>
        <v>16.549068333333334</v>
      </c>
    </row>
    <row r="39" spans="1:6" ht="207.75" customHeight="1">
      <c r="A39" s="30"/>
      <c r="B39" s="33" t="s">
        <v>96</v>
      </c>
      <c r="C39" s="52" t="s">
        <v>143</v>
      </c>
      <c r="D39" s="76">
        <f>D40</f>
        <v>295000</v>
      </c>
      <c r="E39" s="76">
        <f>E40</f>
        <v>47406.59</v>
      </c>
      <c r="F39" s="76">
        <f t="shared" si="2"/>
        <v>16.070030508474577</v>
      </c>
    </row>
    <row r="40" spans="1:6" ht="151.5" customHeight="1">
      <c r="A40" s="30"/>
      <c r="B40" s="33" t="s">
        <v>123</v>
      </c>
      <c r="C40" s="52" t="s">
        <v>144</v>
      </c>
      <c r="D40" s="76">
        <v>295000</v>
      </c>
      <c r="E40" s="93">
        <v>47406.59</v>
      </c>
      <c r="F40" s="76">
        <f t="shared" si="2"/>
        <v>16.070030508474577</v>
      </c>
    </row>
    <row r="41" spans="1:6" ht="197.25" customHeight="1">
      <c r="A41" s="30"/>
      <c r="B41" s="74" t="s">
        <v>213</v>
      </c>
      <c r="C41" s="106" t="s">
        <v>214</v>
      </c>
      <c r="D41" s="397">
        <f>D42</f>
        <v>1000000</v>
      </c>
      <c r="E41" s="397">
        <f>E42</f>
        <v>267743.58</v>
      </c>
      <c r="F41" s="397">
        <f>F42</f>
        <v>26.774358</v>
      </c>
    </row>
    <row r="42" spans="1:6" ht="207.75" customHeight="1">
      <c r="A42" s="30"/>
      <c r="B42" s="74" t="s">
        <v>211</v>
      </c>
      <c r="C42" s="106" t="s">
        <v>212</v>
      </c>
      <c r="D42" s="77">
        <f>D43</f>
        <v>1000000</v>
      </c>
      <c r="E42" s="77">
        <f>E43</f>
        <v>267743.58</v>
      </c>
      <c r="F42" s="76">
        <f aca="true" t="shared" si="3" ref="F42:F49">E42*100/D42</f>
        <v>26.774358</v>
      </c>
    </row>
    <row r="43" spans="1:6" ht="180" customHeight="1">
      <c r="A43" s="30"/>
      <c r="B43" s="74" t="s">
        <v>209</v>
      </c>
      <c r="C43" s="106" t="s">
        <v>210</v>
      </c>
      <c r="D43" s="77">
        <v>1000000</v>
      </c>
      <c r="E43" s="92">
        <v>267743.58</v>
      </c>
      <c r="F43" s="76">
        <f t="shared" si="3"/>
        <v>26.774358</v>
      </c>
    </row>
    <row r="44" spans="1:6" ht="81.75" customHeight="1">
      <c r="A44" s="30"/>
      <c r="B44" s="389" t="s">
        <v>75</v>
      </c>
      <c r="C44" s="390" t="s">
        <v>10</v>
      </c>
      <c r="D44" s="391">
        <f>D45+D50+D53</f>
        <v>1558987.34</v>
      </c>
      <c r="E44" s="391">
        <f>E45+E50+E53</f>
        <v>1332042.34</v>
      </c>
      <c r="F44" s="88">
        <f t="shared" si="3"/>
        <v>85.4427939100519</v>
      </c>
    </row>
    <row r="45" spans="1:6" ht="45" customHeight="1">
      <c r="A45" s="30"/>
      <c r="B45" s="33" t="s">
        <v>76</v>
      </c>
      <c r="C45" s="50" t="s">
        <v>11</v>
      </c>
      <c r="D45" s="398">
        <f>D46</f>
        <v>267000</v>
      </c>
      <c r="E45" s="398">
        <f>E46</f>
        <v>120055</v>
      </c>
      <c r="F45" s="393">
        <f t="shared" si="3"/>
        <v>44.96441947565543</v>
      </c>
    </row>
    <row r="46" spans="1:6" ht="93" customHeight="1">
      <c r="A46" s="30"/>
      <c r="B46" s="33" t="s">
        <v>124</v>
      </c>
      <c r="C46" s="50" t="s">
        <v>145</v>
      </c>
      <c r="D46" s="92">
        <f>D47+D48+D49</f>
        <v>267000</v>
      </c>
      <c r="E46" s="92">
        <f>E47+E48+E49</f>
        <v>120055</v>
      </c>
      <c r="F46" s="96">
        <f t="shared" si="3"/>
        <v>44.96441947565543</v>
      </c>
    </row>
    <row r="47" spans="1:6" ht="31.5" customHeight="1">
      <c r="A47" s="30"/>
      <c r="B47" s="33"/>
      <c r="C47" s="73" t="s">
        <v>115</v>
      </c>
      <c r="D47" s="110">
        <v>149000</v>
      </c>
      <c r="E47" s="110">
        <v>90825</v>
      </c>
      <c r="F47" s="96">
        <f t="shared" si="3"/>
        <v>60.95637583892618</v>
      </c>
    </row>
    <row r="48" spans="1:6" ht="36" customHeight="1">
      <c r="A48" s="30"/>
      <c r="B48" s="33"/>
      <c r="C48" s="73" t="s">
        <v>111</v>
      </c>
      <c r="D48" s="110">
        <v>46000</v>
      </c>
      <c r="E48" s="110">
        <v>16930</v>
      </c>
      <c r="F48" s="96">
        <f t="shared" si="3"/>
        <v>36.80434782608695</v>
      </c>
    </row>
    <row r="49" spans="1:6" ht="27" customHeight="1">
      <c r="A49" s="30"/>
      <c r="B49" s="33"/>
      <c r="C49" s="73" t="s">
        <v>2</v>
      </c>
      <c r="D49" s="110">
        <v>72000</v>
      </c>
      <c r="E49" s="110">
        <v>12300</v>
      </c>
      <c r="F49" s="96">
        <f t="shared" si="3"/>
        <v>17.083333333333332</v>
      </c>
    </row>
    <row r="50" spans="1:6" ht="45.75" customHeight="1">
      <c r="A50" s="30"/>
      <c r="B50" s="33" t="s">
        <v>223</v>
      </c>
      <c r="C50" s="50" t="s">
        <v>224</v>
      </c>
      <c r="D50" s="398">
        <f>D51</f>
        <v>80000</v>
      </c>
      <c r="E50" s="398">
        <f>E51</f>
        <v>0</v>
      </c>
      <c r="F50" s="393">
        <f aca="true" t="shared" si="4" ref="F50:F65">E50*100/D50</f>
        <v>0</v>
      </c>
    </row>
    <row r="51" spans="1:6" ht="79.5" customHeight="1">
      <c r="A51" s="30"/>
      <c r="B51" s="33" t="s">
        <v>220</v>
      </c>
      <c r="C51" s="50" t="s">
        <v>221</v>
      </c>
      <c r="D51" s="92">
        <f>D52</f>
        <v>80000</v>
      </c>
      <c r="E51" s="92">
        <f>E52</f>
        <v>0</v>
      </c>
      <c r="F51" s="76">
        <f t="shared" si="4"/>
        <v>0</v>
      </c>
    </row>
    <row r="52" spans="1:6" ht="92.25" customHeight="1">
      <c r="A52" s="30"/>
      <c r="B52" s="33" t="s">
        <v>219</v>
      </c>
      <c r="C52" s="50" t="s">
        <v>222</v>
      </c>
      <c r="D52" s="92">
        <v>80000</v>
      </c>
      <c r="E52" s="92">
        <v>0</v>
      </c>
      <c r="F52" s="76">
        <f t="shared" si="4"/>
        <v>0</v>
      </c>
    </row>
    <row r="53" spans="1:6" ht="45.75" customHeight="1">
      <c r="A53" s="30"/>
      <c r="B53" s="33" t="s">
        <v>490</v>
      </c>
      <c r="C53" s="50" t="s">
        <v>489</v>
      </c>
      <c r="D53" s="397">
        <f>D54</f>
        <v>1211987.34</v>
      </c>
      <c r="E53" s="397">
        <v>1211987.34</v>
      </c>
      <c r="F53" s="393">
        <f t="shared" si="4"/>
        <v>100</v>
      </c>
    </row>
    <row r="54" spans="1:6" ht="92.25" customHeight="1">
      <c r="A54" s="30"/>
      <c r="B54" s="33" t="s">
        <v>488</v>
      </c>
      <c r="C54" s="50" t="s">
        <v>487</v>
      </c>
      <c r="D54" s="77">
        <v>1211987.34</v>
      </c>
      <c r="E54" s="77">
        <v>1211987.34</v>
      </c>
      <c r="F54" s="76">
        <f t="shared" si="4"/>
        <v>100</v>
      </c>
    </row>
    <row r="55" spans="1:6" ht="69" customHeight="1">
      <c r="A55" s="30"/>
      <c r="B55" s="86" t="s">
        <v>77</v>
      </c>
      <c r="C55" s="87" t="s">
        <v>97</v>
      </c>
      <c r="D55" s="392">
        <f>D56</f>
        <v>747084.55</v>
      </c>
      <c r="E55" s="88">
        <f>E56</f>
        <v>301815.56</v>
      </c>
      <c r="F55" s="88">
        <f t="shared" si="4"/>
        <v>40.399116806792485</v>
      </c>
    </row>
    <row r="56" spans="1:7" s="48" customFormat="1" ht="78.75" customHeight="1">
      <c r="A56" s="47"/>
      <c r="B56" s="79" t="s">
        <v>61</v>
      </c>
      <c r="C56" s="22" t="s">
        <v>146</v>
      </c>
      <c r="D56" s="399">
        <f>D57+D59</f>
        <v>747084.55</v>
      </c>
      <c r="E56" s="393">
        <f>E57+E59</f>
        <v>301815.56</v>
      </c>
      <c r="F56" s="399">
        <f t="shared" si="4"/>
        <v>40.399116806792485</v>
      </c>
      <c r="G56" s="381"/>
    </row>
    <row r="57" spans="1:7" s="48" customFormat="1" ht="71.25" customHeight="1">
      <c r="A57" s="47"/>
      <c r="B57" s="79" t="s">
        <v>98</v>
      </c>
      <c r="C57" s="22" t="s">
        <v>147</v>
      </c>
      <c r="D57" s="95">
        <f>D58</f>
        <v>500000</v>
      </c>
      <c r="E57" s="112">
        <f>E58</f>
        <v>54731.01</v>
      </c>
      <c r="F57" s="76">
        <f t="shared" si="4"/>
        <v>10.946202</v>
      </c>
      <c r="G57" s="381"/>
    </row>
    <row r="58" spans="1:7" s="48" customFormat="1" ht="111.75" customHeight="1">
      <c r="A58" s="47"/>
      <c r="B58" s="49" t="s">
        <v>125</v>
      </c>
      <c r="C58" s="22" t="s">
        <v>148</v>
      </c>
      <c r="D58" s="95">
        <v>500000</v>
      </c>
      <c r="E58" s="112">
        <v>54731.01</v>
      </c>
      <c r="F58" s="76">
        <f t="shared" si="4"/>
        <v>10.946202</v>
      </c>
      <c r="G58" s="381"/>
    </row>
    <row r="59" spans="1:7" s="48" customFormat="1" ht="111.75" customHeight="1">
      <c r="A59" s="47"/>
      <c r="B59" s="49" t="s">
        <v>494</v>
      </c>
      <c r="C59" s="403" t="s">
        <v>504</v>
      </c>
      <c r="D59" s="112">
        <f>D60</f>
        <v>247084.55</v>
      </c>
      <c r="E59" s="112">
        <f>E60</f>
        <v>247084.55</v>
      </c>
      <c r="F59" s="505">
        <f t="shared" si="4"/>
        <v>100</v>
      </c>
      <c r="G59" s="381"/>
    </row>
    <row r="60" spans="1:7" s="48" customFormat="1" ht="111.75" customHeight="1">
      <c r="A60" s="47"/>
      <c r="B60" s="49" t="s">
        <v>493</v>
      </c>
      <c r="C60" s="22" t="s">
        <v>505</v>
      </c>
      <c r="D60" s="112">
        <v>247084.55</v>
      </c>
      <c r="E60" s="112">
        <v>247084.55</v>
      </c>
      <c r="F60" s="505">
        <f t="shared" si="4"/>
        <v>100</v>
      </c>
      <c r="G60" s="381"/>
    </row>
    <row r="61" spans="1:7" s="48" customFormat="1" ht="48" customHeight="1">
      <c r="A61" s="47"/>
      <c r="B61" s="86" t="s">
        <v>216</v>
      </c>
      <c r="C61" s="87" t="s">
        <v>217</v>
      </c>
      <c r="D61" s="88">
        <f>D63+D65</f>
        <v>230000</v>
      </c>
      <c r="E61" s="88">
        <f>E63+E65</f>
        <v>47022.86</v>
      </c>
      <c r="F61" s="392">
        <f t="shared" si="4"/>
        <v>20.444721739130436</v>
      </c>
      <c r="G61" s="381"/>
    </row>
    <row r="62" spans="1:7" s="48" customFormat="1" ht="135.75" customHeight="1">
      <c r="A62" s="47"/>
      <c r="B62" s="49" t="s">
        <v>216</v>
      </c>
      <c r="C62" s="22" t="s">
        <v>218</v>
      </c>
      <c r="D62" s="393">
        <f>D63+D65</f>
        <v>230000</v>
      </c>
      <c r="E62" s="393">
        <f>E63+E65</f>
        <v>47022.86</v>
      </c>
      <c r="F62" s="399">
        <f t="shared" si="4"/>
        <v>20.444721739130436</v>
      </c>
      <c r="G62" s="381"/>
    </row>
    <row r="63" spans="1:7" s="48" customFormat="1" ht="118.5" customHeight="1">
      <c r="A63" s="47"/>
      <c r="B63" s="79" t="s">
        <v>225</v>
      </c>
      <c r="C63" s="22" t="s">
        <v>226</v>
      </c>
      <c r="D63" s="112">
        <v>136000</v>
      </c>
      <c r="E63" s="112">
        <v>47022.86</v>
      </c>
      <c r="F63" s="93">
        <f t="shared" si="4"/>
        <v>34.57563235294118</v>
      </c>
      <c r="G63" s="381"/>
    </row>
    <row r="64" spans="1:7" s="48" customFormat="1" ht="69.75" customHeight="1">
      <c r="A64" s="47"/>
      <c r="B64" s="49" t="s">
        <v>246</v>
      </c>
      <c r="C64" s="22" t="s">
        <v>249</v>
      </c>
      <c r="D64" s="112">
        <f>D65</f>
        <v>94000</v>
      </c>
      <c r="E64" s="112">
        <f>E65</f>
        <v>0</v>
      </c>
      <c r="F64" s="93">
        <f t="shared" si="4"/>
        <v>0</v>
      </c>
      <c r="G64" s="381"/>
    </row>
    <row r="65" spans="1:7" s="48" customFormat="1" ht="364.5" customHeight="1">
      <c r="A65" s="47"/>
      <c r="B65" s="49" t="s">
        <v>228</v>
      </c>
      <c r="C65" s="22" t="s">
        <v>227</v>
      </c>
      <c r="D65" s="95">
        <v>94000</v>
      </c>
      <c r="E65" s="112">
        <v>0</v>
      </c>
      <c r="F65" s="93">
        <f t="shared" si="4"/>
        <v>0</v>
      </c>
      <c r="G65" s="381"/>
    </row>
    <row r="66" spans="1:7" s="48" customFormat="1" ht="51" customHeight="1">
      <c r="A66" s="47"/>
      <c r="B66" s="86" t="s">
        <v>240</v>
      </c>
      <c r="C66" s="87" t="s">
        <v>241</v>
      </c>
      <c r="D66" s="88">
        <f>D67+D69</f>
        <v>127293.73000000001</v>
      </c>
      <c r="E66" s="88">
        <f>E67+E69</f>
        <v>66875.63</v>
      </c>
      <c r="F66" s="392">
        <f>E66*100/D66</f>
        <v>52.536468214106065</v>
      </c>
      <c r="G66" s="381"/>
    </row>
    <row r="67" spans="1:7" s="48" customFormat="1" ht="24" customHeight="1">
      <c r="A67" s="47"/>
      <c r="B67" s="49" t="s">
        <v>243</v>
      </c>
      <c r="C67" s="22" t="s">
        <v>242</v>
      </c>
      <c r="D67" s="95"/>
      <c r="E67" s="112">
        <f>E68</f>
        <v>-20000</v>
      </c>
      <c r="F67" s="93"/>
      <c r="G67" s="381"/>
    </row>
    <row r="68" spans="1:7" s="48" customFormat="1" ht="48.75" customHeight="1">
      <c r="A68" s="47"/>
      <c r="B68" s="49" t="s">
        <v>244</v>
      </c>
      <c r="C68" s="22" t="s">
        <v>519</v>
      </c>
      <c r="D68" s="95"/>
      <c r="E68" s="112">
        <v>-20000</v>
      </c>
      <c r="F68" s="93"/>
      <c r="G68" s="381"/>
    </row>
    <row r="69" spans="1:7" s="48" customFormat="1" ht="21" customHeight="1">
      <c r="A69" s="47"/>
      <c r="B69" s="412" t="s">
        <v>516</v>
      </c>
      <c r="C69" s="412" t="s">
        <v>517</v>
      </c>
      <c r="D69" s="112">
        <f>D70</f>
        <v>127293.73000000001</v>
      </c>
      <c r="E69" s="112">
        <f>E70</f>
        <v>86875.63</v>
      </c>
      <c r="F69" s="93">
        <f>E69*100/D69</f>
        <v>68.24816116237618</v>
      </c>
      <c r="G69" s="381"/>
    </row>
    <row r="70" spans="1:7" s="48" customFormat="1" ht="48.75" customHeight="1">
      <c r="A70" s="47"/>
      <c r="B70" s="49" t="s">
        <v>510</v>
      </c>
      <c r="C70" s="413" t="s">
        <v>518</v>
      </c>
      <c r="D70" s="112">
        <f>D71+D74</f>
        <v>127293.73000000001</v>
      </c>
      <c r="E70" s="112">
        <f>E71+E74</f>
        <v>86875.63</v>
      </c>
      <c r="F70" s="93">
        <f aca="true" t="shared" si="5" ref="F70:F76">E70*100/D70</f>
        <v>68.24816116237618</v>
      </c>
      <c r="G70" s="381"/>
    </row>
    <row r="71" spans="1:7" s="48" customFormat="1" ht="40.5" customHeight="1">
      <c r="A71" s="47"/>
      <c r="B71" s="49"/>
      <c r="C71" s="414" t="s">
        <v>524</v>
      </c>
      <c r="D71" s="112">
        <f>D72+D73</f>
        <v>60627.13</v>
      </c>
      <c r="E71" s="112">
        <f>E72+E73</f>
        <v>20209.03</v>
      </c>
      <c r="F71" s="93">
        <f t="shared" si="5"/>
        <v>33.33331134097887</v>
      </c>
      <c r="G71" s="381"/>
    </row>
    <row r="72" spans="1:9" s="48" customFormat="1" ht="24" customHeight="1">
      <c r="A72" s="47"/>
      <c r="B72" s="49"/>
      <c r="C72" s="415" t="s">
        <v>520</v>
      </c>
      <c r="D72" s="417">
        <v>10104.53</v>
      </c>
      <c r="E72" s="417">
        <v>10104.53</v>
      </c>
      <c r="F72" s="93">
        <f t="shared" si="5"/>
        <v>100</v>
      </c>
      <c r="G72" s="381"/>
      <c r="I72" s="418"/>
    </row>
    <row r="73" spans="1:7" s="48" customFormat="1" ht="19.5" customHeight="1">
      <c r="A73" s="47"/>
      <c r="B73" s="49"/>
      <c r="C73" s="416" t="s">
        <v>521</v>
      </c>
      <c r="D73" s="417">
        <v>50522.6</v>
      </c>
      <c r="E73" s="509">
        <v>10104.5</v>
      </c>
      <c r="F73" s="93">
        <f t="shared" si="5"/>
        <v>19.999960413755428</v>
      </c>
      <c r="G73" s="381"/>
    </row>
    <row r="74" spans="1:7" s="48" customFormat="1" ht="48.75" customHeight="1">
      <c r="A74" s="47"/>
      <c r="B74" s="49"/>
      <c r="C74" s="414" t="s">
        <v>525</v>
      </c>
      <c r="D74" s="112">
        <f>D75+D76</f>
        <v>66666.6</v>
      </c>
      <c r="E74" s="112">
        <f>E75+E76</f>
        <v>66666.6</v>
      </c>
      <c r="F74" s="93">
        <f t="shared" si="5"/>
        <v>100</v>
      </c>
      <c r="G74" s="381"/>
    </row>
    <row r="75" spans="1:7" s="48" customFormat="1" ht="19.5" customHeight="1">
      <c r="A75" s="47"/>
      <c r="B75" s="49"/>
      <c r="C75" s="415" t="s">
        <v>520</v>
      </c>
      <c r="D75" s="417">
        <v>19047.6</v>
      </c>
      <c r="E75" s="417">
        <v>19047.6</v>
      </c>
      <c r="F75" s="93">
        <f t="shared" si="5"/>
        <v>100</v>
      </c>
      <c r="G75" s="381"/>
    </row>
    <row r="76" spans="1:7" s="48" customFormat="1" ht="21" customHeight="1">
      <c r="A76" s="47"/>
      <c r="B76" s="49"/>
      <c r="C76" s="416" t="s">
        <v>521</v>
      </c>
      <c r="D76" s="417">
        <v>47619</v>
      </c>
      <c r="E76" s="417">
        <v>47619</v>
      </c>
      <c r="F76" s="93">
        <f t="shared" si="5"/>
        <v>100</v>
      </c>
      <c r="G76" s="381"/>
    </row>
    <row r="77" spans="1:6" ht="39" customHeight="1">
      <c r="A77" s="30"/>
      <c r="B77" s="383" t="s">
        <v>78</v>
      </c>
      <c r="C77" s="384" t="s">
        <v>79</v>
      </c>
      <c r="D77" s="385">
        <f>D78+D108+D106+D103</f>
        <v>109091542.02</v>
      </c>
      <c r="E77" s="385">
        <f>E78+E108+E106+E103</f>
        <v>33958703.15</v>
      </c>
      <c r="F77" s="507">
        <f>E77*100/D77</f>
        <v>31.12863061718779</v>
      </c>
    </row>
    <row r="78" spans="1:6" ht="75" customHeight="1">
      <c r="A78" s="31"/>
      <c r="B78" s="32" t="s">
        <v>80</v>
      </c>
      <c r="C78" s="55" t="s">
        <v>60</v>
      </c>
      <c r="D78" s="75">
        <f>D79+D97+D84</f>
        <v>110046534.95</v>
      </c>
      <c r="E78" s="75">
        <f>E79+E97+E84</f>
        <v>34913696.08</v>
      </c>
      <c r="F78" s="94">
        <f>E78*100/D78</f>
        <v>31.72630205563778</v>
      </c>
    </row>
    <row r="79" spans="1:6" ht="54" customHeight="1">
      <c r="A79" s="30"/>
      <c r="B79" s="86" t="s">
        <v>234</v>
      </c>
      <c r="C79" s="87" t="s">
        <v>171</v>
      </c>
      <c r="D79" s="88">
        <f>D81+D83</f>
        <v>21832542</v>
      </c>
      <c r="E79" s="88">
        <f>E81+E83</f>
        <v>5458140</v>
      </c>
      <c r="F79" s="392">
        <f>E79*100/D79</f>
        <v>25.00002061143407</v>
      </c>
    </row>
    <row r="80" spans="1:6" ht="37.5" customHeight="1">
      <c r="A80" s="30"/>
      <c r="B80" s="97" t="s">
        <v>236</v>
      </c>
      <c r="C80" s="98" t="s">
        <v>100</v>
      </c>
      <c r="D80" s="393">
        <f>D81</f>
        <v>17500300</v>
      </c>
      <c r="E80" s="393">
        <f>E81</f>
        <v>4375078</v>
      </c>
      <c r="F80" s="399">
        <f aca="true" t="shared" si="6" ref="F80:F109">E80*100/D80</f>
        <v>25.00001714256327</v>
      </c>
    </row>
    <row r="81" spans="1:6" ht="65.25" customHeight="1">
      <c r="A81" s="30"/>
      <c r="B81" s="33" t="s">
        <v>235</v>
      </c>
      <c r="C81" s="50" t="s">
        <v>149</v>
      </c>
      <c r="D81" s="76">
        <v>17500300</v>
      </c>
      <c r="E81" s="76">
        <v>4375078</v>
      </c>
      <c r="F81" s="506">
        <f t="shared" si="6"/>
        <v>25.00001714256327</v>
      </c>
    </row>
    <row r="82" spans="1:6" ht="65.25" customHeight="1">
      <c r="A82" s="30"/>
      <c r="B82" s="33" t="s">
        <v>252</v>
      </c>
      <c r="C82" s="51" t="s">
        <v>253</v>
      </c>
      <c r="D82" s="393">
        <f>D83</f>
        <v>4332242</v>
      </c>
      <c r="E82" s="393">
        <f>E83</f>
        <v>1083062</v>
      </c>
      <c r="F82" s="399">
        <f t="shared" si="6"/>
        <v>25.00003462410456</v>
      </c>
    </row>
    <row r="83" spans="1:6" ht="83.25" customHeight="1">
      <c r="A83" s="30"/>
      <c r="B83" s="33" t="s">
        <v>254</v>
      </c>
      <c r="C83" s="51" t="s">
        <v>255</v>
      </c>
      <c r="D83" s="76">
        <v>4332242</v>
      </c>
      <c r="E83" s="76">
        <v>1083062</v>
      </c>
      <c r="F83" s="506">
        <f t="shared" si="6"/>
        <v>25.00003462410456</v>
      </c>
    </row>
    <row r="84" spans="1:6" ht="79.5" customHeight="1">
      <c r="A84" s="30"/>
      <c r="B84" s="86" t="s">
        <v>256</v>
      </c>
      <c r="C84" s="87" t="s">
        <v>257</v>
      </c>
      <c r="D84" s="88">
        <f>D85+D89++D91+D87</f>
        <v>61752010.050000004</v>
      </c>
      <c r="E84" s="88">
        <f>E85+E89++E91</f>
        <v>29333653.08</v>
      </c>
      <c r="F84" s="392">
        <f t="shared" si="6"/>
        <v>47.50234535887791</v>
      </c>
    </row>
    <row r="85" spans="1:6" ht="285.75" customHeight="1">
      <c r="A85" s="30"/>
      <c r="B85" s="184" t="s">
        <v>486</v>
      </c>
      <c r="C85" s="98" t="s">
        <v>485</v>
      </c>
      <c r="D85" s="397">
        <f>D86</f>
        <v>11833533.41</v>
      </c>
      <c r="E85" s="397">
        <f>E86</f>
        <v>0</v>
      </c>
      <c r="F85" s="399">
        <f t="shared" si="6"/>
        <v>0</v>
      </c>
    </row>
    <row r="86" spans="1:6" ht="155.25" customHeight="1">
      <c r="A86" s="30"/>
      <c r="B86" s="184" t="s">
        <v>483</v>
      </c>
      <c r="C86" s="98" t="s">
        <v>484</v>
      </c>
      <c r="D86" s="115">
        <v>11833533.41</v>
      </c>
      <c r="E86" s="115">
        <v>0</v>
      </c>
      <c r="F86" s="506">
        <f t="shared" si="6"/>
        <v>0</v>
      </c>
    </row>
    <row r="87" spans="1:6" ht="155.25" customHeight="1">
      <c r="A87" s="30"/>
      <c r="B87" s="184" t="s">
        <v>559</v>
      </c>
      <c r="C87" s="98" t="s">
        <v>561</v>
      </c>
      <c r="D87" s="397">
        <f>D88</f>
        <v>712315.43</v>
      </c>
      <c r="E87" s="397"/>
      <c r="F87" s="399"/>
    </row>
    <row r="88" spans="1:6" ht="174" customHeight="1">
      <c r="A88" s="30"/>
      <c r="B88" s="184" t="s">
        <v>558</v>
      </c>
      <c r="C88" s="98" t="s">
        <v>560</v>
      </c>
      <c r="D88" s="115">
        <v>712315.43</v>
      </c>
      <c r="E88" s="115"/>
      <c r="F88" s="506"/>
    </row>
    <row r="89" spans="1:7" s="369" customFormat="1" ht="49.5" customHeight="1">
      <c r="A89" s="368"/>
      <c r="B89" s="184" t="s">
        <v>458</v>
      </c>
      <c r="C89" s="400" t="s">
        <v>459</v>
      </c>
      <c r="D89" s="397">
        <f>D90</f>
        <v>34106</v>
      </c>
      <c r="E89" s="397">
        <f>E90</f>
        <v>34106</v>
      </c>
      <c r="F89" s="399">
        <f t="shared" si="6"/>
        <v>100</v>
      </c>
      <c r="G89" s="382"/>
    </row>
    <row r="90" spans="1:7" s="369" customFormat="1" ht="65.25" customHeight="1">
      <c r="A90" s="368"/>
      <c r="B90" s="184" t="s">
        <v>457</v>
      </c>
      <c r="C90" s="370" t="s">
        <v>460</v>
      </c>
      <c r="D90" s="115">
        <v>34106</v>
      </c>
      <c r="E90" s="115">
        <v>34106</v>
      </c>
      <c r="F90" s="506">
        <f t="shared" si="6"/>
        <v>100</v>
      </c>
      <c r="G90" s="382"/>
    </row>
    <row r="91" spans="1:7" s="369" customFormat="1" ht="39.75" customHeight="1">
      <c r="A91" s="368"/>
      <c r="B91" s="184" t="s">
        <v>461</v>
      </c>
      <c r="C91" s="98" t="s">
        <v>462</v>
      </c>
      <c r="D91" s="397">
        <f>D92</f>
        <v>49172055.21</v>
      </c>
      <c r="E91" s="397">
        <f>E92</f>
        <v>29299547.08</v>
      </c>
      <c r="F91" s="399">
        <f t="shared" si="6"/>
        <v>59.58576869498312</v>
      </c>
      <c r="G91" s="382"/>
    </row>
    <row r="92" spans="1:6" ht="45" customHeight="1">
      <c r="A92" s="30"/>
      <c r="B92" s="61" t="s">
        <v>258</v>
      </c>
      <c r="C92" s="98" t="s">
        <v>259</v>
      </c>
      <c r="D92" s="115">
        <f>D93+D94+D95+D96</f>
        <v>49172055.21</v>
      </c>
      <c r="E92" s="115">
        <f>E93+E94+E95+E96</f>
        <v>29299547.08</v>
      </c>
      <c r="F92" s="115">
        <f>E92*100/D92</f>
        <v>59.58576869498312</v>
      </c>
    </row>
    <row r="93" spans="1:6" ht="25.5" customHeight="1">
      <c r="A93" s="30"/>
      <c r="B93" s="74"/>
      <c r="C93" s="407" t="s">
        <v>260</v>
      </c>
      <c r="D93" s="408">
        <v>42280200</v>
      </c>
      <c r="E93" s="409">
        <v>27993685.08</v>
      </c>
      <c r="F93" s="506">
        <f t="shared" si="6"/>
        <v>66.2099164147757</v>
      </c>
    </row>
    <row r="94" spans="1:6" ht="24.75" customHeight="1">
      <c r="A94" s="30"/>
      <c r="B94" s="69"/>
      <c r="C94" s="407" t="s">
        <v>261</v>
      </c>
      <c r="D94" s="409">
        <v>5223448</v>
      </c>
      <c r="E94" s="409">
        <v>1305862</v>
      </c>
      <c r="F94" s="506">
        <f t="shared" si="6"/>
        <v>25</v>
      </c>
    </row>
    <row r="95" spans="1:6" ht="24.75" customHeight="1">
      <c r="A95" s="30"/>
      <c r="B95" s="69"/>
      <c r="C95" s="407" t="s">
        <v>522</v>
      </c>
      <c r="D95" s="409">
        <v>858884.21</v>
      </c>
      <c r="E95" s="409"/>
      <c r="F95" s="506">
        <f t="shared" si="6"/>
        <v>0</v>
      </c>
    </row>
    <row r="96" spans="1:6" ht="24.75" customHeight="1">
      <c r="A96" s="30"/>
      <c r="B96" s="69"/>
      <c r="C96" s="407" t="s">
        <v>523</v>
      </c>
      <c r="D96" s="409">
        <v>809523</v>
      </c>
      <c r="E96" s="409"/>
      <c r="F96" s="506">
        <f t="shared" si="6"/>
        <v>0</v>
      </c>
    </row>
    <row r="97" spans="1:6" ht="39.75" customHeight="1">
      <c r="A97" s="30"/>
      <c r="B97" s="389" t="s">
        <v>513</v>
      </c>
      <c r="C97" s="390" t="s">
        <v>81</v>
      </c>
      <c r="D97" s="88">
        <f>D98+D101</f>
        <v>26461982.9</v>
      </c>
      <c r="E97" s="88">
        <f>E98+E101</f>
        <v>121903</v>
      </c>
      <c r="F97" s="392">
        <f t="shared" si="6"/>
        <v>0.46067220457617336</v>
      </c>
    </row>
    <row r="98" spans="1:6" ht="156.75" customHeight="1">
      <c r="A98" s="30"/>
      <c r="B98" s="33" t="s">
        <v>237</v>
      </c>
      <c r="C98" s="52" t="s">
        <v>150</v>
      </c>
      <c r="D98" s="393">
        <f>D99</f>
        <v>487600</v>
      </c>
      <c r="E98" s="393">
        <f>E99</f>
        <v>121903</v>
      </c>
      <c r="F98" s="399">
        <f t="shared" si="6"/>
        <v>25.00061525840853</v>
      </c>
    </row>
    <row r="99" spans="1:6" ht="151.5" customHeight="1">
      <c r="A99" s="30"/>
      <c r="B99" s="33" t="s">
        <v>238</v>
      </c>
      <c r="C99" s="52" t="s">
        <v>151</v>
      </c>
      <c r="D99" s="76">
        <f>D100</f>
        <v>487600</v>
      </c>
      <c r="E99" s="76">
        <f>E100</f>
        <v>121903</v>
      </c>
      <c r="F99" s="506">
        <f t="shared" si="6"/>
        <v>25.00061525840853</v>
      </c>
    </row>
    <row r="100" spans="1:6" ht="35.25" customHeight="1">
      <c r="A100" s="30"/>
      <c r="B100" s="69"/>
      <c r="C100" s="81" t="s">
        <v>173</v>
      </c>
      <c r="D100" s="80">
        <v>487600</v>
      </c>
      <c r="E100" s="80">
        <v>121903</v>
      </c>
      <c r="F100" s="506">
        <f t="shared" si="6"/>
        <v>25.00061525840853</v>
      </c>
    </row>
    <row r="101" spans="1:6" ht="125.25" customHeight="1">
      <c r="A101" s="30"/>
      <c r="B101" s="412" t="s">
        <v>514</v>
      </c>
      <c r="C101" s="413" t="s">
        <v>515</v>
      </c>
      <c r="D101" s="393">
        <f>D102</f>
        <v>25974382.9</v>
      </c>
      <c r="E101" s="393">
        <f>E102</f>
        <v>0</v>
      </c>
      <c r="F101" s="399">
        <f t="shared" si="6"/>
        <v>0</v>
      </c>
    </row>
    <row r="102" spans="1:6" ht="150" customHeight="1">
      <c r="A102" s="30"/>
      <c r="B102" s="69" t="s">
        <v>511</v>
      </c>
      <c r="C102" s="403" t="s">
        <v>512</v>
      </c>
      <c r="D102" s="77">
        <v>25974382.9</v>
      </c>
      <c r="E102" s="77">
        <v>0</v>
      </c>
      <c r="F102" s="506">
        <f t="shared" si="6"/>
        <v>0</v>
      </c>
    </row>
    <row r="103" spans="1:6" ht="35.25" customHeight="1">
      <c r="A103" s="30"/>
      <c r="B103" s="86" t="s">
        <v>492</v>
      </c>
      <c r="C103" s="404" t="s">
        <v>506</v>
      </c>
      <c r="D103" s="88">
        <f>D104</f>
        <v>20000</v>
      </c>
      <c r="E103" s="88">
        <f>E104</f>
        <v>20000</v>
      </c>
      <c r="F103" s="392">
        <f t="shared" si="6"/>
        <v>100</v>
      </c>
    </row>
    <row r="104" spans="1:6" ht="51" customHeight="1">
      <c r="A104" s="30"/>
      <c r="B104" s="405" t="s">
        <v>509</v>
      </c>
      <c r="C104" s="403" t="s">
        <v>507</v>
      </c>
      <c r="D104" s="77">
        <f>D105</f>
        <v>20000</v>
      </c>
      <c r="E104" s="77">
        <f>E105</f>
        <v>20000</v>
      </c>
      <c r="F104" s="506">
        <f t="shared" si="6"/>
        <v>100</v>
      </c>
    </row>
    <row r="105" spans="1:6" ht="57" customHeight="1">
      <c r="A105" s="30"/>
      <c r="B105" s="405" t="s">
        <v>508</v>
      </c>
      <c r="C105" s="406" t="s">
        <v>507</v>
      </c>
      <c r="D105" s="77">
        <v>20000</v>
      </c>
      <c r="E105" s="77">
        <v>20000</v>
      </c>
      <c r="F105" s="506">
        <f t="shared" si="6"/>
        <v>100</v>
      </c>
    </row>
    <row r="106" spans="1:6" ht="199.5" customHeight="1">
      <c r="A106" s="30"/>
      <c r="B106" s="86" t="s">
        <v>231</v>
      </c>
      <c r="C106" s="394" t="s">
        <v>229</v>
      </c>
      <c r="D106" s="395"/>
      <c r="E106" s="395"/>
      <c r="F106" s="392"/>
    </row>
    <row r="107" spans="1:6" ht="210" customHeight="1">
      <c r="A107" s="30"/>
      <c r="B107" s="69" t="s">
        <v>239</v>
      </c>
      <c r="C107" s="106" t="s">
        <v>152</v>
      </c>
      <c r="D107" s="82"/>
      <c r="E107" s="82"/>
      <c r="F107" s="508"/>
    </row>
    <row r="108" spans="1:6" ht="90" customHeight="1">
      <c r="A108" s="30"/>
      <c r="B108" s="389" t="s">
        <v>204</v>
      </c>
      <c r="C108" s="390" t="s">
        <v>230</v>
      </c>
      <c r="D108" s="396">
        <f>D109</f>
        <v>-974992.93</v>
      </c>
      <c r="E108" s="396">
        <f>E109</f>
        <v>-974992.93</v>
      </c>
      <c r="F108" s="392">
        <f t="shared" si="6"/>
        <v>100</v>
      </c>
    </row>
    <row r="109" spans="1:6" ht="102" customHeight="1">
      <c r="A109" s="30"/>
      <c r="B109" s="114" t="s">
        <v>232</v>
      </c>
      <c r="C109" s="113" t="s">
        <v>233</v>
      </c>
      <c r="D109" s="115">
        <v>-974992.93</v>
      </c>
      <c r="E109" s="115">
        <v>-974992.93</v>
      </c>
      <c r="F109" s="506">
        <f t="shared" si="6"/>
        <v>100</v>
      </c>
    </row>
    <row r="110" spans="1:6" ht="27.75" customHeight="1">
      <c r="A110" s="30"/>
      <c r="B110" s="386"/>
      <c r="C110" s="387" t="s">
        <v>64</v>
      </c>
      <c r="D110" s="388">
        <f>D7+D77</f>
        <v>166194807.64</v>
      </c>
      <c r="E110" s="388">
        <f>E7+E77</f>
        <v>48622434.85</v>
      </c>
      <c r="F110" s="507">
        <f>E110*100/D110</f>
        <v>29.256289977074765</v>
      </c>
    </row>
    <row r="111" spans="1:6" ht="15.75">
      <c r="A111" s="34"/>
      <c r="B111" s="35"/>
      <c r="C111" s="21"/>
      <c r="D111" s="20"/>
      <c r="E111" s="20"/>
      <c r="F111" s="20"/>
    </row>
    <row r="112" spans="1:6" ht="15.75">
      <c r="A112" s="34"/>
      <c r="B112" s="21"/>
      <c r="C112" s="21"/>
      <c r="D112" s="20"/>
      <c r="E112" s="20"/>
      <c r="F112" s="20"/>
    </row>
  </sheetData>
  <sheetProtection/>
  <mergeCells count="9">
    <mergeCell ref="B1:F1"/>
    <mergeCell ref="B2:F2"/>
    <mergeCell ref="D3:F3"/>
    <mergeCell ref="B4:B6"/>
    <mergeCell ref="C4:C6"/>
    <mergeCell ref="D4:F4"/>
    <mergeCell ref="D5:D6"/>
    <mergeCell ref="E5:E6"/>
    <mergeCell ref="F5:F6"/>
  </mergeCells>
  <hyperlinks>
    <hyperlink ref="C19" r:id="rId1" display="https://internet.garant.ru/#/document/5759555/entry/0"/>
    <hyperlink ref="C21" r:id="rId2" display="https://internet.garant.ru/#/document/5759555/entry/0"/>
    <hyperlink ref="C23" r:id="rId3" display="https://internet.garant.ru/#/document/5759555/entry/0"/>
    <hyperlink ref="C25" r:id="rId4" display="https://internet.garant.ru/#/document/5759555/entry/0"/>
  </hyperlinks>
  <printOptions/>
  <pageMargins left="1.1023622047244095" right="0.31496062992125984" top="0.7480314960629921" bottom="0.7480314960629921" header="0.31496062992125984" footer="0.31496062992125984"/>
  <pageSetup horizontalDpi="300" verticalDpi="3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60" zoomScalePageLayoutView="0" workbookViewId="0" topLeftCell="B1">
      <selection activeCell="M8" sqref="M8"/>
    </sheetView>
  </sheetViews>
  <sheetFormatPr defaultColWidth="8.88671875" defaultRowHeight="12.75"/>
  <cols>
    <col min="1" max="1" width="0" style="23" hidden="1" customWidth="1"/>
    <col min="2" max="2" width="6.6640625" style="36" customWidth="1"/>
    <col min="3" max="3" width="33.21484375" style="36" customWidth="1"/>
    <col min="4" max="4" width="11.4453125" style="109" customWidth="1"/>
    <col min="5" max="5" width="10.4453125" style="37" customWidth="1"/>
    <col min="6" max="6" width="10.99609375" style="37" customWidth="1"/>
    <col min="7" max="7" width="13.10546875" style="37" customWidth="1"/>
    <col min="8" max="8" width="11.77734375" style="38" customWidth="1"/>
    <col min="9" max="9" width="8.88671875" style="37" customWidth="1"/>
    <col min="10" max="10" width="11.3359375" style="23" bestFit="1" customWidth="1"/>
    <col min="11" max="11" width="12.21484375" style="23" bestFit="1" customWidth="1"/>
    <col min="12" max="15" width="8.88671875" style="23" customWidth="1"/>
    <col min="16" max="16" width="9.88671875" style="23" customWidth="1"/>
    <col min="17" max="16384" width="8.88671875" style="23" customWidth="1"/>
  </cols>
  <sheetData>
    <row r="1" spans="1:12" ht="85.5" customHeight="1">
      <c r="A1" s="26"/>
      <c r="B1" s="575" t="s">
        <v>568</v>
      </c>
      <c r="C1" s="575"/>
      <c r="D1" s="575"/>
      <c r="E1" s="575"/>
      <c r="F1" s="575"/>
      <c r="H1" s="39"/>
      <c r="J1" s="53"/>
      <c r="K1" s="53"/>
      <c r="L1" s="53"/>
    </row>
    <row r="2" spans="1:6" ht="78.75" customHeight="1">
      <c r="A2" s="27"/>
      <c r="B2" s="576" t="s">
        <v>550</v>
      </c>
      <c r="C2" s="576"/>
      <c r="D2" s="576"/>
      <c r="E2" s="576"/>
      <c r="F2" s="576"/>
    </row>
    <row r="3" spans="1:6" ht="15.75">
      <c r="A3" s="28" t="s">
        <v>17</v>
      </c>
      <c r="B3" s="29"/>
      <c r="C3" s="29"/>
      <c r="D3" s="577" t="s">
        <v>177</v>
      </c>
      <c r="E3" s="577"/>
      <c r="F3" s="577"/>
    </row>
    <row r="4" spans="1:6" ht="15" customHeight="1">
      <c r="A4" s="30"/>
      <c r="B4" s="583" t="s">
        <v>178</v>
      </c>
      <c r="C4" s="578" t="s">
        <v>179</v>
      </c>
      <c r="D4" s="581" t="s">
        <v>3</v>
      </c>
      <c r="E4" s="581"/>
      <c r="F4" s="581"/>
    </row>
    <row r="5" spans="1:8" ht="12.75" customHeight="1">
      <c r="A5" s="30"/>
      <c r="B5" s="584"/>
      <c r="C5" s="579"/>
      <c r="D5" s="586" t="s">
        <v>547</v>
      </c>
      <c r="E5" s="582" t="s">
        <v>554</v>
      </c>
      <c r="F5" s="582" t="s">
        <v>548</v>
      </c>
      <c r="H5" s="111"/>
    </row>
    <row r="6" spans="1:6" ht="58.5" customHeight="1">
      <c r="A6" s="30"/>
      <c r="B6" s="585"/>
      <c r="C6" s="580"/>
      <c r="D6" s="586"/>
      <c r="E6" s="582"/>
      <c r="F6" s="582"/>
    </row>
    <row r="7" spans="1:9" ht="32.25" customHeight="1">
      <c r="A7" s="31"/>
      <c r="B7" s="99" t="s">
        <v>180</v>
      </c>
      <c r="C7" s="55" t="s">
        <v>181</v>
      </c>
      <c r="D7" s="75">
        <f>D8+D9+D10+D11</f>
        <v>27170047.84</v>
      </c>
      <c r="E7" s="75">
        <f>E8+E9+E10+E11</f>
        <v>4633865.08</v>
      </c>
      <c r="F7" s="94">
        <f>E7*100/D7</f>
        <v>17.055049395893885</v>
      </c>
      <c r="G7" s="100"/>
      <c r="H7" s="100"/>
      <c r="I7" s="100"/>
    </row>
    <row r="8" spans="1:9" ht="57.75" customHeight="1">
      <c r="A8" s="31"/>
      <c r="B8" s="101" t="s">
        <v>205</v>
      </c>
      <c r="C8" s="107" t="s">
        <v>207</v>
      </c>
      <c r="D8" s="76">
        <v>1301411.5</v>
      </c>
      <c r="E8" s="76">
        <v>272098.81</v>
      </c>
      <c r="F8" s="93">
        <f aca="true" t="shared" si="0" ref="F8:F32">E8*100/D8</f>
        <v>20.907976454795428</v>
      </c>
      <c r="G8" s="100"/>
      <c r="H8" s="100"/>
      <c r="I8" s="100"/>
    </row>
    <row r="9" spans="1:9" ht="98.25" customHeight="1">
      <c r="A9" s="31"/>
      <c r="B9" s="101" t="s">
        <v>182</v>
      </c>
      <c r="C9" s="102" t="s">
        <v>6</v>
      </c>
      <c r="D9" s="76">
        <v>10941483</v>
      </c>
      <c r="E9" s="76">
        <v>2589143.49</v>
      </c>
      <c r="F9" s="93">
        <f t="shared" si="0"/>
        <v>23.663551732429692</v>
      </c>
      <c r="G9" s="100"/>
      <c r="H9" s="100"/>
      <c r="I9" s="100"/>
    </row>
    <row r="10" spans="1:9" ht="15.75">
      <c r="A10" s="30"/>
      <c r="B10" s="101" t="s">
        <v>183</v>
      </c>
      <c r="C10" s="102" t="s">
        <v>7</v>
      </c>
      <c r="D10" s="76">
        <v>100000</v>
      </c>
      <c r="E10" s="76"/>
      <c r="F10" s="93">
        <f t="shared" si="0"/>
        <v>0</v>
      </c>
      <c r="G10" s="100"/>
      <c r="H10" s="100"/>
      <c r="I10" s="100"/>
    </row>
    <row r="11" spans="1:10" ht="21" customHeight="1">
      <c r="A11" s="30"/>
      <c r="B11" s="101" t="s">
        <v>184</v>
      </c>
      <c r="C11" s="102" t="s">
        <v>8</v>
      </c>
      <c r="D11" s="76">
        <v>14827153.34</v>
      </c>
      <c r="E11" s="76">
        <v>1772622.78</v>
      </c>
      <c r="F11" s="93">
        <f t="shared" si="0"/>
        <v>11.955246832295861</v>
      </c>
      <c r="G11" s="116"/>
      <c r="H11" s="100"/>
      <c r="I11" s="100"/>
      <c r="J11" s="117"/>
    </row>
    <row r="12" spans="1:9" ht="31.5" customHeight="1">
      <c r="A12" s="30"/>
      <c r="B12" s="99" t="s">
        <v>185</v>
      </c>
      <c r="C12" s="103" t="s">
        <v>63</v>
      </c>
      <c r="D12" s="75">
        <f>D13</f>
        <v>429040</v>
      </c>
      <c r="E12" s="75">
        <f>E13</f>
        <v>18820</v>
      </c>
      <c r="F12" s="94">
        <f t="shared" si="0"/>
        <v>4.386537385791534</v>
      </c>
      <c r="G12" s="100"/>
      <c r="H12" s="100"/>
      <c r="I12" s="100"/>
    </row>
    <row r="13" spans="1:9" ht="65.25" customHeight="1">
      <c r="A13" s="30"/>
      <c r="B13" s="101" t="s">
        <v>250</v>
      </c>
      <c r="C13" s="102" t="s">
        <v>251</v>
      </c>
      <c r="D13" s="76">
        <v>429040</v>
      </c>
      <c r="E13" s="76">
        <v>18820</v>
      </c>
      <c r="F13" s="93">
        <f t="shared" si="0"/>
        <v>4.386537385791534</v>
      </c>
      <c r="G13" s="100"/>
      <c r="H13" s="116"/>
      <c r="I13" s="100"/>
    </row>
    <row r="14" spans="1:9" ht="18" customHeight="1">
      <c r="A14" s="30"/>
      <c r="B14" s="99" t="s">
        <v>186</v>
      </c>
      <c r="C14" s="103" t="s">
        <v>82</v>
      </c>
      <c r="D14" s="75">
        <f>D16+D17+D15</f>
        <v>54917422.75</v>
      </c>
      <c r="E14" s="75">
        <f>E16+E17+E15</f>
        <v>4002565.7</v>
      </c>
      <c r="F14" s="94">
        <f t="shared" si="0"/>
        <v>7.288334920997363</v>
      </c>
      <c r="G14" s="100"/>
      <c r="H14" s="100"/>
      <c r="I14" s="100"/>
    </row>
    <row r="15" spans="1:9" ht="18" customHeight="1">
      <c r="A15" s="30"/>
      <c r="B15" s="101" t="s">
        <v>206</v>
      </c>
      <c r="C15" s="108" t="s">
        <v>208</v>
      </c>
      <c r="D15" s="76">
        <v>100000</v>
      </c>
      <c r="E15" s="76"/>
      <c r="F15" s="93">
        <f t="shared" si="0"/>
        <v>0</v>
      </c>
      <c r="G15" s="100"/>
      <c r="H15" s="100"/>
      <c r="I15" s="100"/>
    </row>
    <row r="16" spans="1:9" ht="18" customHeight="1">
      <c r="A16" s="30"/>
      <c r="B16" s="101" t="s">
        <v>187</v>
      </c>
      <c r="C16" s="102" t="s">
        <v>188</v>
      </c>
      <c r="D16" s="76">
        <v>54347422.75</v>
      </c>
      <c r="E16" s="76">
        <v>4002565.7</v>
      </c>
      <c r="F16" s="93">
        <f t="shared" si="0"/>
        <v>7.364775544945229</v>
      </c>
      <c r="G16" s="104"/>
      <c r="H16" s="100"/>
      <c r="I16" s="100"/>
    </row>
    <row r="17" spans="1:9" ht="19.5" customHeight="1">
      <c r="A17" s="30"/>
      <c r="B17" s="101" t="s">
        <v>189</v>
      </c>
      <c r="C17" s="102" t="s">
        <v>83</v>
      </c>
      <c r="D17" s="76">
        <v>470000</v>
      </c>
      <c r="E17" s="76"/>
      <c r="F17" s="93">
        <f t="shared" si="0"/>
        <v>0</v>
      </c>
      <c r="G17" s="104"/>
      <c r="H17" s="100"/>
      <c r="I17" s="100"/>
    </row>
    <row r="18" spans="1:9" ht="33" customHeight="1">
      <c r="A18" s="30"/>
      <c r="B18" s="99" t="s">
        <v>190</v>
      </c>
      <c r="C18" s="103" t="s">
        <v>12</v>
      </c>
      <c r="D18" s="75">
        <f>D19+D20+D21+D22</f>
        <v>66901384.08</v>
      </c>
      <c r="E18" s="75">
        <f>E19+E20+E21+E22</f>
        <v>31192380.93</v>
      </c>
      <c r="F18" s="94">
        <f t="shared" si="0"/>
        <v>46.624417953297446</v>
      </c>
      <c r="G18" s="116"/>
      <c r="H18" s="100"/>
      <c r="I18" s="100"/>
    </row>
    <row r="19" spans="1:8" ht="18" customHeight="1">
      <c r="A19" s="30"/>
      <c r="B19" s="101" t="s">
        <v>191</v>
      </c>
      <c r="C19" s="102" t="s">
        <v>13</v>
      </c>
      <c r="D19" s="76">
        <v>4604300</v>
      </c>
      <c r="E19" s="76">
        <v>518492.41</v>
      </c>
      <c r="F19" s="93">
        <f t="shared" si="0"/>
        <v>11.26104749907695</v>
      </c>
      <c r="H19" s="100"/>
    </row>
    <row r="20" spans="1:8" ht="18" customHeight="1">
      <c r="A20" s="30"/>
      <c r="B20" s="101" t="s">
        <v>192</v>
      </c>
      <c r="C20" s="102" t="s">
        <v>14</v>
      </c>
      <c r="D20" s="76">
        <v>332683</v>
      </c>
      <c r="E20" s="76">
        <v>88969.5</v>
      </c>
      <c r="F20" s="93">
        <f t="shared" si="0"/>
        <v>26.74302564302955</v>
      </c>
      <c r="H20" s="100"/>
    </row>
    <row r="21" spans="1:8" ht="15" customHeight="1">
      <c r="A21" s="30"/>
      <c r="B21" s="101" t="s">
        <v>193</v>
      </c>
      <c r="C21" s="102" t="s">
        <v>15</v>
      </c>
      <c r="D21" s="76">
        <v>13098481.64</v>
      </c>
      <c r="E21" s="76">
        <v>1087299.8</v>
      </c>
      <c r="F21" s="93">
        <f t="shared" si="0"/>
        <v>8.300960598972141</v>
      </c>
      <c r="H21" s="100"/>
    </row>
    <row r="22" spans="1:8" ht="34.5" customHeight="1">
      <c r="A22" s="30"/>
      <c r="B22" s="101" t="s">
        <v>194</v>
      </c>
      <c r="C22" s="102" t="s">
        <v>195</v>
      </c>
      <c r="D22" s="76">
        <v>48865919.44</v>
      </c>
      <c r="E22" s="76">
        <v>29497619.22</v>
      </c>
      <c r="F22" s="93">
        <f t="shared" si="0"/>
        <v>60.36440029787763</v>
      </c>
      <c r="H22" s="100"/>
    </row>
    <row r="23" spans="1:9" ht="14.25" customHeight="1">
      <c r="A23" s="30"/>
      <c r="B23" s="99" t="s">
        <v>196</v>
      </c>
      <c r="C23" s="103" t="s">
        <v>84</v>
      </c>
      <c r="D23" s="75">
        <f>D24</f>
        <v>24000</v>
      </c>
      <c r="E23" s="75">
        <f>E24</f>
        <v>6000</v>
      </c>
      <c r="F23" s="511">
        <f t="shared" si="0"/>
        <v>25</v>
      </c>
      <c r="G23" s="100"/>
      <c r="H23" s="116"/>
      <c r="I23" s="100"/>
    </row>
    <row r="24" spans="1:9" ht="19.5" customHeight="1">
      <c r="A24" s="30"/>
      <c r="B24" s="101" t="s">
        <v>197</v>
      </c>
      <c r="C24" s="102" t="s">
        <v>5</v>
      </c>
      <c r="D24" s="76">
        <v>24000</v>
      </c>
      <c r="E24" s="76">
        <v>6000</v>
      </c>
      <c r="F24" s="505">
        <f t="shared" si="0"/>
        <v>25</v>
      </c>
      <c r="G24" s="100"/>
      <c r="H24" s="100"/>
      <c r="I24" s="100"/>
    </row>
    <row r="25" spans="1:9" ht="18" customHeight="1">
      <c r="A25" s="30"/>
      <c r="B25" s="99" t="s">
        <v>198</v>
      </c>
      <c r="C25" s="103" t="s">
        <v>85</v>
      </c>
      <c r="D25" s="75">
        <f>D26</f>
        <v>24004401.8</v>
      </c>
      <c r="E25" s="75">
        <f>E26</f>
        <v>5632323.64</v>
      </c>
      <c r="F25" s="94">
        <f t="shared" si="0"/>
        <v>23.463711726405112</v>
      </c>
      <c r="G25" s="100"/>
      <c r="H25" s="116"/>
      <c r="I25" s="100"/>
    </row>
    <row r="26" spans="1:11" ht="15.75" customHeight="1">
      <c r="A26" s="30"/>
      <c r="B26" s="101" t="s">
        <v>199</v>
      </c>
      <c r="C26" s="102" t="s">
        <v>86</v>
      </c>
      <c r="D26" s="77">
        <v>24004401.8</v>
      </c>
      <c r="E26" s="77">
        <v>5632323.64</v>
      </c>
      <c r="F26" s="93">
        <f t="shared" si="0"/>
        <v>23.463711726405112</v>
      </c>
      <c r="G26" s="118"/>
      <c r="H26" s="118"/>
      <c r="I26" s="118"/>
      <c r="J26" s="119"/>
      <c r="K26" s="117"/>
    </row>
    <row r="27" spans="1:9" ht="16.5" customHeight="1">
      <c r="A27" s="30"/>
      <c r="B27" s="101" t="s">
        <v>200</v>
      </c>
      <c r="C27" s="103" t="s">
        <v>87</v>
      </c>
      <c r="D27" s="78">
        <f>D28+D29</f>
        <v>206484</v>
      </c>
      <c r="E27" s="78">
        <f>E28+E29</f>
        <v>56000</v>
      </c>
      <c r="F27" s="94">
        <f t="shared" si="0"/>
        <v>27.12074543306019</v>
      </c>
      <c r="G27" s="100"/>
      <c r="H27" s="100"/>
      <c r="I27" s="100"/>
    </row>
    <row r="28" spans="1:9" ht="17.25" customHeight="1">
      <c r="A28" s="30"/>
      <c r="B28" s="101" t="s">
        <v>201</v>
      </c>
      <c r="C28" s="102" t="s">
        <v>88</v>
      </c>
      <c r="D28" s="77">
        <v>144000</v>
      </c>
      <c r="E28" s="92">
        <v>41000</v>
      </c>
      <c r="F28" s="93">
        <f t="shared" si="0"/>
        <v>28.47222222222222</v>
      </c>
      <c r="G28" s="100"/>
      <c r="H28" s="100"/>
      <c r="I28" s="100"/>
    </row>
    <row r="29" spans="1:9" ht="20.25" customHeight="1">
      <c r="A29" s="30"/>
      <c r="B29" s="101" t="s">
        <v>202</v>
      </c>
      <c r="C29" s="102" t="s">
        <v>89</v>
      </c>
      <c r="D29" s="76">
        <v>62484</v>
      </c>
      <c r="E29" s="76">
        <v>15000</v>
      </c>
      <c r="F29" s="505">
        <f t="shared" si="0"/>
        <v>24.006145573266757</v>
      </c>
      <c r="G29" s="100"/>
      <c r="H29" s="116"/>
      <c r="I29" s="100"/>
    </row>
    <row r="30" spans="1:9" ht="33" customHeight="1">
      <c r="A30" s="30"/>
      <c r="B30" s="105">
        <v>1100</v>
      </c>
      <c r="C30" s="103" t="s">
        <v>215</v>
      </c>
      <c r="D30" s="75">
        <f>D31</f>
        <v>737220</v>
      </c>
      <c r="E30" s="75">
        <f>E31</f>
        <v>196595.22</v>
      </c>
      <c r="F30" s="94">
        <f t="shared" si="0"/>
        <v>26.667103442662977</v>
      </c>
      <c r="G30" s="100"/>
      <c r="H30" s="100"/>
      <c r="I30" s="100"/>
    </row>
    <row r="31" spans="1:6" ht="15.75" customHeight="1">
      <c r="A31" s="30"/>
      <c r="B31" s="61">
        <v>1101</v>
      </c>
      <c r="C31" s="50" t="s">
        <v>112</v>
      </c>
      <c r="D31" s="76">
        <v>737220</v>
      </c>
      <c r="E31" s="76">
        <v>196595.22</v>
      </c>
      <c r="F31" s="93">
        <f t="shared" si="0"/>
        <v>26.667103442662977</v>
      </c>
    </row>
    <row r="32" spans="1:9" ht="19.5" customHeight="1">
      <c r="A32" s="30"/>
      <c r="B32" s="56"/>
      <c r="C32" s="57" t="s">
        <v>203</v>
      </c>
      <c r="D32" s="78">
        <f>D7+D12+D14+D18+D23+D25+D27+D30</f>
        <v>174390000.47000003</v>
      </c>
      <c r="E32" s="78">
        <f>E7+E12+E14+E18+E23+E25+E27+E30</f>
        <v>45738550.57</v>
      </c>
      <c r="F32" s="94">
        <f t="shared" si="0"/>
        <v>26.227736938316205</v>
      </c>
      <c r="G32" s="100"/>
      <c r="H32" s="100"/>
      <c r="I32" s="100"/>
    </row>
  </sheetData>
  <sheetProtection/>
  <mergeCells count="9">
    <mergeCell ref="B1:F1"/>
    <mergeCell ref="B2:F2"/>
    <mergeCell ref="D3:F3"/>
    <mergeCell ref="B4:B6"/>
    <mergeCell ref="C4:C6"/>
    <mergeCell ref="D4:F4"/>
    <mergeCell ref="D5:D6"/>
    <mergeCell ref="E5:E6"/>
    <mergeCell ref="F5:F6"/>
  </mergeCells>
  <printOptions/>
  <pageMargins left="1.1023622047244095" right="0.9055118110236221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1"/>
  <sheetViews>
    <sheetView view="pageBreakPreview" zoomScale="60" zoomScaleNormal="130" zoomScalePageLayoutView="0" workbookViewId="0" topLeftCell="A1">
      <selection activeCell="B1" sqref="B1:G1"/>
    </sheetView>
  </sheetViews>
  <sheetFormatPr defaultColWidth="8.88671875" defaultRowHeight="12.75"/>
  <cols>
    <col min="1" max="1" width="26.4453125" style="120" customWidth="1"/>
    <col min="2" max="2" width="13.77734375" style="224" customWidth="1"/>
    <col min="3" max="3" width="4.6640625" style="224" customWidth="1"/>
    <col min="4" max="4" width="10.99609375" style="224" customWidth="1"/>
    <col min="5" max="5" width="12.88671875" style="224" customWidth="1"/>
    <col min="6" max="6" width="12.10546875" style="224" hidden="1" customWidth="1"/>
    <col min="7" max="7" width="10.6640625" style="224" customWidth="1"/>
    <col min="8" max="8" width="11.4453125" style="121" hidden="1" customWidth="1"/>
    <col min="9" max="16384" width="8.88671875" style="121" customWidth="1"/>
  </cols>
  <sheetData>
    <row r="1" spans="2:7" ht="78" customHeight="1">
      <c r="B1" s="587" t="s">
        <v>570</v>
      </c>
      <c r="C1" s="588"/>
      <c r="D1" s="588"/>
      <c r="E1" s="588"/>
      <c r="F1" s="588"/>
      <c r="G1" s="588"/>
    </row>
    <row r="2" spans="1:7" ht="76.5" customHeight="1">
      <c r="A2" s="589" t="s">
        <v>552</v>
      </c>
      <c r="B2" s="589"/>
      <c r="C2" s="589"/>
      <c r="D2" s="589"/>
      <c r="E2" s="589"/>
      <c r="F2" s="589"/>
      <c r="G2" s="589"/>
    </row>
    <row r="3" spans="1:7" ht="18" customHeight="1">
      <c r="A3" s="590" t="s">
        <v>16</v>
      </c>
      <c r="B3" s="591" t="s">
        <v>262</v>
      </c>
      <c r="C3" s="593" t="s">
        <v>263</v>
      </c>
      <c r="D3" s="595" t="s">
        <v>264</v>
      </c>
      <c r="E3" s="595"/>
      <c r="F3" s="595"/>
      <c r="G3" s="595"/>
    </row>
    <row r="4" spans="1:7" ht="81.75" customHeight="1">
      <c r="A4" s="590" t="s">
        <v>265</v>
      </c>
      <c r="B4" s="592" t="s">
        <v>265</v>
      </c>
      <c r="C4" s="594" t="s">
        <v>265</v>
      </c>
      <c r="D4" s="122" t="s">
        <v>547</v>
      </c>
      <c r="E4" s="411" t="s">
        <v>554</v>
      </c>
      <c r="F4" s="411" t="s">
        <v>491</v>
      </c>
      <c r="G4" s="411" t="s">
        <v>548</v>
      </c>
    </row>
    <row r="5" spans="1:7" ht="38.25" customHeight="1">
      <c r="A5" s="123" t="s">
        <v>266</v>
      </c>
      <c r="B5" s="427"/>
      <c r="C5" s="469"/>
      <c r="D5" s="124">
        <f>D6+D11+D16+D23+D27+D31+D43+D47+D51+D55+D60+D64+D90+D94+D98+D102+D106+D112+D126</f>
        <v>152539726.33</v>
      </c>
      <c r="E5" s="124">
        <f>E6+E11+E16+E23+E27+E31+E43+E47+E51+E55+E60+E64+E90+E94+E98+E102+E106+E112+E126</f>
        <v>41141310.36</v>
      </c>
      <c r="F5" s="124">
        <f>F6+F11+F16+F23+F27+F31+F43+F47+F51+F55+F60+F64+F90+F94+F98+F102+F106+F112+F126</f>
        <v>0</v>
      </c>
      <c r="G5" s="124">
        <f>G6+G11+G16+G23+G27+G31+G43+G47+G51+G55+G60+G64+G90+G94+G98+G102+G106+G112+G126</f>
        <v>0</v>
      </c>
    </row>
    <row r="6" spans="1:7" ht="39.75" customHeight="1">
      <c r="A6" s="125" t="s">
        <v>267</v>
      </c>
      <c r="B6" s="428" t="s">
        <v>268</v>
      </c>
      <c r="C6" s="470"/>
      <c r="D6" s="126">
        <f>D9+D10</f>
        <v>96210</v>
      </c>
      <c r="E6" s="126">
        <f>E9+E10</f>
        <v>24363</v>
      </c>
      <c r="F6" s="126"/>
      <c r="G6" s="196"/>
    </row>
    <row r="7" spans="1:7" s="129" customFormat="1" ht="21.75" customHeight="1">
      <c r="A7" s="127" t="s">
        <v>269</v>
      </c>
      <c r="B7" s="429" t="s">
        <v>270</v>
      </c>
      <c r="C7" s="471"/>
      <c r="D7" s="128">
        <v>96210</v>
      </c>
      <c r="E7" s="128">
        <v>96210</v>
      </c>
      <c r="F7" s="128"/>
      <c r="G7" s="198"/>
    </row>
    <row r="8" spans="1:7" s="129" customFormat="1" ht="30" customHeight="1">
      <c r="A8" s="127" t="s">
        <v>271</v>
      </c>
      <c r="B8" s="429" t="s">
        <v>272</v>
      </c>
      <c r="C8" s="471"/>
      <c r="D8" s="128">
        <v>96210</v>
      </c>
      <c r="E8" s="128">
        <v>96210</v>
      </c>
      <c r="F8" s="128"/>
      <c r="G8" s="198"/>
    </row>
    <row r="9" spans="1:7" ht="64.5" customHeight="1">
      <c r="A9" s="130" t="s">
        <v>273</v>
      </c>
      <c r="B9" s="430" t="s">
        <v>274</v>
      </c>
      <c r="C9" s="426">
        <v>200</v>
      </c>
      <c r="D9" s="131">
        <v>7000</v>
      </c>
      <c r="E9" s="132">
        <v>1950</v>
      </c>
      <c r="F9" s="132"/>
      <c r="G9" s="199"/>
    </row>
    <row r="10" spans="1:7" ht="67.5" customHeight="1">
      <c r="A10" s="130" t="s">
        <v>273</v>
      </c>
      <c r="B10" s="430" t="s">
        <v>274</v>
      </c>
      <c r="C10" s="426">
        <v>300</v>
      </c>
      <c r="D10" s="132">
        <v>89210</v>
      </c>
      <c r="E10" s="132">
        <v>22413</v>
      </c>
      <c r="F10" s="132"/>
      <c r="G10" s="199"/>
    </row>
    <row r="11" spans="1:7" ht="44.25" customHeight="1">
      <c r="A11" s="125" t="s">
        <v>275</v>
      </c>
      <c r="B11" s="428" t="s">
        <v>276</v>
      </c>
      <c r="C11" s="472"/>
      <c r="D11" s="133">
        <f>D12</f>
        <v>12168462</v>
      </c>
      <c r="E11" s="133">
        <f>E12</f>
        <v>1528206.7</v>
      </c>
      <c r="F11" s="133"/>
      <c r="G11" s="196"/>
    </row>
    <row r="12" spans="1:7" s="129" customFormat="1" ht="21" customHeight="1">
      <c r="A12" s="127" t="s">
        <v>269</v>
      </c>
      <c r="B12" s="429" t="s">
        <v>277</v>
      </c>
      <c r="C12" s="473"/>
      <c r="D12" s="134">
        <f>D13</f>
        <v>12168462</v>
      </c>
      <c r="E12" s="134">
        <f>E13</f>
        <v>1528206.7</v>
      </c>
      <c r="F12" s="134"/>
      <c r="G12" s="198"/>
    </row>
    <row r="13" spans="1:7" s="129" customFormat="1" ht="36.75" customHeight="1">
      <c r="A13" s="127" t="s">
        <v>278</v>
      </c>
      <c r="B13" s="429" t="s">
        <v>279</v>
      </c>
      <c r="C13" s="473"/>
      <c r="D13" s="134">
        <f>D14+D15</f>
        <v>12168462</v>
      </c>
      <c r="E13" s="134">
        <f>E14+E15</f>
        <v>1528206.7</v>
      </c>
      <c r="F13" s="134"/>
      <c r="G13" s="198"/>
    </row>
    <row r="14" spans="1:7" ht="63" customHeight="1">
      <c r="A14" s="135" t="s">
        <v>280</v>
      </c>
      <c r="B14" s="430" t="s">
        <v>281</v>
      </c>
      <c r="C14" s="426">
        <v>200</v>
      </c>
      <c r="D14" s="132">
        <v>12167162</v>
      </c>
      <c r="E14" s="132">
        <v>1526906.7</v>
      </c>
      <c r="F14" s="132"/>
      <c r="G14" s="199"/>
    </row>
    <row r="15" spans="1:7" ht="63" customHeight="1">
      <c r="A15" s="135" t="s">
        <v>280</v>
      </c>
      <c r="B15" s="430" t="s">
        <v>281</v>
      </c>
      <c r="C15" s="426">
        <v>800</v>
      </c>
      <c r="D15" s="132">
        <v>1300</v>
      </c>
      <c r="E15" s="132">
        <v>1300</v>
      </c>
      <c r="F15" s="132"/>
      <c r="G15" s="199"/>
    </row>
    <row r="16" spans="1:7" ht="63.75" customHeight="1">
      <c r="A16" s="136" t="s">
        <v>282</v>
      </c>
      <c r="B16" s="428" t="s">
        <v>283</v>
      </c>
      <c r="C16" s="472"/>
      <c r="D16" s="126">
        <f>D18</f>
        <v>477592.7</v>
      </c>
      <c r="E16" s="126">
        <f>E18</f>
        <v>131195.24</v>
      </c>
      <c r="F16" s="133"/>
      <c r="G16" s="196"/>
    </row>
    <row r="17" spans="1:7" ht="24" customHeight="1">
      <c r="A17" s="127" t="s">
        <v>269</v>
      </c>
      <c r="B17" s="429" t="s">
        <v>284</v>
      </c>
      <c r="C17" s="473"/>
      <c r="D17" s="128">
        <f>D18</f>
        <v>477592.7</v>
      </c>
      <c r="E17" s="128">
        <f>E18</f>
        <v>131195.24</v>
      </c>
      <c r="F17" s="128">
        <f>F18</f>
        <v>0</v>
      </c>
      <c r="G17" s="198"/>
    </row>
    <row r="18" spans="1:7" ht="30" customHeight="1">
      <c r="A18" s="137" t="s">
        <v>285</v>
      </c>
      <c r="B18" s="431" t="s">
        <v>286</v>
      </c>
      <c r="C18" s="426"/>
      <c r="D18" s="131">
        <f>D19+D20+D21+D22</f>
        <v>477592.7</v>
      </c>
      <c r="E18" s="131">
        <f>E19+E20+E21+E22</f>
        <v>131195.24</v>
      </c>
      <c r="F18" s="132"/>
      <c r="G18" s="198"/>
    </row>
    <row r="19" spans="1:7" ht="51.75" customHeight="1">
      <c r="A19" s="138" t="s">
        <v>287</v>
      </c>
      <c r="B19" s="432" t="s">
        <v>288</v>
      </c>
      <c r="C19" s="426">
        <v>200</v>
      </c>
      <c r="D19" s="131">
        <v>359592.7</v>
      </c>
      <c r="E19" s="131">
        <v>88978.36</v>
      </c>
      <c r="F19" s="131"/>
      <c r="G19" s="199"/>
    </row>
    <row r="20" spans="1:7" ht="41.25" customHeight="1">
      <c r="A20" s="138" t="s">
        <v>289</v>
      </c>
      <c r="B20" s="432" t="s">
        <v>290</v>
      </c>
      <c r="C20" s="426">
        <v>200</v>
      </c>
      <c r="D20" s="131">
        <v>90000</v>
      </c>
      <c r="E20" s="131">
        <v>39054.99</v>
      </c>
      <c r="F20" s="131"/>
      <c r="G20" s="199"/>
    </row>
    <row r="21" spans="1:7" ht="40.5" customHeight="1">
      <c r="A21" s="138" t="s">
        <v>291</v>
      </c>
      <c r="B21" s="432" t="s">
        <v>292</v>
      </c>
      <c r="C21" s="426">
        <v>200</v>
      </c>
      <c r="D21" s="131">
        <v>20000</v>
      </c>
      <c r="E21" s="131">
        <v>2461.89</v>
      </c>
      <c r="F21" s="131"/>
      <c r="G21" s="199"/>
    </row>
    <row r="22" spans="1:7" ht="46.5" customHeight="1">
      <c r="A22" s="138" t="s">
        <v>293</v>
      </c>
      <c r="B22" s="432" t="s">
        <v>294</v>
      </c>
      <c r="C22" s="426">
        <v>200</v>
      </c>
      <c r="D22" s="131">
        <v>8000</v>
      </c>
      <c r="E22" s="131">
        <v>700</v>
      </c>
      <c r="F22" s="131"/>
      <c r="G22" s="199"/>
    </row>
    <row r="23" spans="1:7" ht="78.75" customHeight="1">
      <c r="A23" s="140" t="s">
        <v>295</v>
      </c>
      <c r="B23" s="125" t="s">
        <v>296</v>
      </c>
      <c r="C23" s="472"/>
      <c r="D23" s="126">
        <f>D26</f>
        <v>277000</v>
      </c>
      <c r="E23" s="126"/>
      <c r="F23" s="133"/>
      <c r="G23" s="196"/>
    </row>
    <row r="24" spans="1:7" ht="21.75" customHeight="1">
      <c r="A24" s="127" t="s">
        <v>269</v>
      </c>
      <c r="B24" s="433" t="s">
        <v>297</v>
      </c>
      <c r="C24" s="473"/>
      <c r="D24" s="128">
        <f>D25</f>
        <v>277000</v>
      </c>
      <c r="E24" s="128"/>
      <c r="F24" s="128"/>
      <c r="G24" s="198"/>
    </row>
    <row r="25" spans="1:7" ht="44.25" customHeight="1">
      <c r="A25" s="130" t="s">
        <v>298</v>
      </c>
      <c r="B25" s="433" t="s">
        <v>299</v>
      </c>
      <c r="C25" s="473"/>
      <c r="D25" s="128">
        <f>D26</f>
        <v>277000</v>
      </c>
      <c r="E25" s="128"/>
      <c r="F25" s="128"/>
      <c r="G25" s="198"/>
    </row>
    <row r="26" spans="1:7" ht="44.25" customHeight="1">
      <c r="A26" s="130" t="s">
        <v>300</v>
      </c>
      <c r="B26" s="425" t="s">
        <v>301</v>
      </c>
      <c r="C26" s="426">
        <v>200</v>
      </c>
      <c r="D26" s="131">
        <v>277000</v>
      </c>
      <c r="E26" s="131"/>
      <c r="F26" s="131"/>
      <c r="G26" s="199"/>
    </row>
    <row r="27" spans="1:8" ht="81" customHeight="1">
      <c r="A27" s="140" t="s">
        <v>302</v>
      </c>
      <c r="B27" s="428">
        <v>1500000000</v>
      </c>
      <c r="C27" s="472"/>
      <c r="D27" s="126">
        <f>D30</f>
        <v>152040</v>
      </c>
      <c r="E27" s="126">
        <f>E30</f>
        <v>18820</v>
      </c>
      <c r="F27" s="126"/>
      <c r="G27" s="196"/>
      <c r="H27" s="141"/>
    </row>
    <row r="28" spans="1:8" ht="25.5" customHeight="1">
      <c r="A28" s="127" t="s">
        <v>269</v>
      </c>
      <c r="B28" s="434">
        <v>1520000000</v>
      </c>
      <c r="C28" s="473"/>
      <c r="D28" s="128">
        <f>D29</f>
        <v>152040</v>
      </c>
      <c r="E28" s="128">
        <f>E29</f>
        <v>18820</v>
      </c>
      <c r="F28" s="128"/>
      <c r="G28" s="198"/>
      <c r="H28" s="141"/>
    </row>
    <row r="29" spans="1:8" ht="66" customHeight="1">
      <c r="A29" s="142" t="s">
        <v>303</v>
      </c>
      <c r="B29" s="434">
        <v>1520100000</v>
      </c>
      <c r="C29" s="473"/>
      <c r="D29" s="128">
        <f>D30</f>
        <v>152040</v>
      </c>
      <c r="E29" s="128">
        <f>E30</f>
        <v>18820</v>
      </c>
      <c r="F29" s="128"/>
      <c r="G29" s="198"/>
      <c r="H29" s="141"/>
    </row>
    <row r="30" spans="1:7" s="129" customFormat="1" ht="49.5" customHeight="1">
      <c r="A30" s="143" t="s">
        <v>303</v>
      </c>
      <c r="B30" s="435" t="s">
        <v>304</v>
      </c>
      <c r="C30" s="474">
        <v>200</v>
      </c>
      <c r="D30" s="144">
        <v>152040</v>
      </c>
      <c r="E30" s="144">
        <v>18820</v>
      </c>
      <c r="F30" s="144"/>
      <c r="G30" s="199"/>
    </row>
    <row r="31" spans="1:7" ht="104.25" customHeight="1">
      <c r="A31" s="145" t="s">
        <v>305</v>
      </c>
      <c r="B31" s="436" t="s">
        <v>306</v>
      </c>
      <c r="C31" s="475"/>
      <c r="D31" s="146">
        <f>D32</f>
        <v>54347422.75</v>
      </c>
      <c r="E31" s="146">
        <f>E32</f>
        <v>4002565.7</v>
      </c>
      <c r="F31" s="146"/>
      <c r="G31" s="196"/>
    </row>
    <row r="32" spans="1:7" ht="24.75" customHeight="1">
      <c r="A32" s="127" t="s">
        <v>269</v>
      </c>
      <c r="B32" s="429" t="s">
        <v>307</v>
      </c>
      <c r="C32" s="473"/>
      <c r="D32" s="128">
        <f>D33</f>
        <v>54347422.75</v>
      </c>
      <c r="E32" s="128">
        <f>E33</f>
        <v>4002565.7</v>
      </c>
      <c r="F32" s="128"/>
      <c r="G32" s="198"/>
    </row>
    <row r="33" spans="1:7" ht="55.5" customHeight="1">
      <c r="A33" s="142" t="s">
        <v>308</v>
      </c>
      <c r="B33" s="429" t="s">
        <v>309</v>
      </c>
      <c r="C33" s="473"/>
      <c r="D33" s="128">
        <f>D34+D35+D36+D39</f>
        <v>54347422.75</v>
      </c>
      <c r="E33" s="128">
        <f>E34+E35+E36+E39</f>
        <v>4002565.7</v>
      </c>
      <c r="F33" s="128"/>
      <c r="G33" s="198"/>
    </row>
    <row r="34" spans="1:7" ht="17.25" customHeight="1">
      <c r="A34" s="130" t="s">
        <v>310</v>
      </c>
      <c r="B34" s="430" t="s">
        <v>311</v>
      </c>
      <c r="C34" s="426">
        <v>200</v>
      </c>
      <c r="D34" s="131">
        <v>12384000</v>
      </c>
      <c r="E34" s="131">
        <v>4002565.7</v>
      </c>
      <c r="F34" s="131"/>
      <c r="G34" s="199"/>
    </row>
    <row r="35" spans="1:7" ht="20.25" customHeight="1">
      <c r="A35" s="130" t="s">
        <v>312</v>
      </c>
      <c r="B35" s="430" t="s">
        <v>313</v>
      </c>
      <c r="C35" s="426">
        <v>200</v>
      </c>
      <c r="D35" s="131">
        <v>2668903</v>
      </c>
      <c r="E35" s="131"/>
      <c r="F35" s="131"/>
      <c r="G35" s="199"/>
    </row>
    <row r="36" spans="1:7" ht="95.25" customHeight="1">
      <c r="A36" s="130" t="s">
        <v>482</v>
      </c>
      <c r="B36" s="430" t="s">
        <v>481</v>
      </c>
      <c r="C36" s="426">
        <v>200</v>
      </c>
      <c r="D36" s="131">
        <f>D37+D38</f>
        <v>11953064.06</v>
      </c>
      <c r="E36" s="131"/>
      <c r="F36" s="131"/>
      <c r="G36" s="199"/>
    </row>
    <row r="37" spans="1:7" ht="20.25" customHeight="1">
      <c r="A37" s="371" t="s">
        <v>463</v>
      </c>
      <c r="B37" s="430"/>
      <c r="C37" s="426"/>
      <c r="D37" s="380">
        <v>11833533.41</v>
      </c>
      <c r="E37" s="131"/>
      <c r="F37" s="131"/>
      <c r="G37" s="372"/>
    </row>
    <row r="38" spans="1:7" ht="23.25" customHeight="1">
      <c r="A38" s="371" t="s">
        <v>464</v>
      </c>
      <c r="B38" s="430"/>
      <c r="C38" s="426"/>
      <c r="D38" s="380">
        <v>119530.65</v>
      </c>
      <c r="E38" s="131"/>
      <c r="F38" s="131"/>
      <c r="G38" s="372"/>
    </row>
    <row r="39" spans="1:7" ht="72.75" customHeight="1">
      <c r="A39" s="130" t="s">
        <v>535</v>
      </c>
      <c r="B39" s="432" t="s">
        <v>534</v>
      </c>
      <c r="C39" s="426">
        <v>200</v>
      </c>
      <c r="D39" s="199">
        <f>D40</f>
        <v>27341455.689999998</v>
      </c>
      <c r="E39" s="131"/>
      <c r="F39" s="131"/>
      <c r="G39" s="199"/>
    </row>
    <row r="40" spans="1:7" ht="49.5" customHeight="1">
      <c r="A40" s="138" t="s">
        <v>430</v>
      </c>
      <c r="B40" s="432" t="s">
        <v>534</v>
      </c>
      <c r="C40" s="426"/>
      <c r="D40" s="199">
        <f>D41+D42</f>
        <v>27341455.689999998</v>
      </c>
      <c r="E40" s="131"/>
      <c r="F40" s="131"/>
      <c r="G40" s="199"/>
    </row>
    <row r="41" spans="1:7" ht="19.5" customHeight="1">
      <c r="A41" s="371" t="s">
        <v>463</v>
      </c>
      <c r="B41" s="430"/>
      <c r="C41" s="426"/>
      <c r="D41" s="380">
        <v>25974382.9</v>
      </c>
      <c r="E41" s="131"/>
      <c r="F41" s="131"/>
      <c r="G41" s="372"/>
    </row>
    <row r="42" spans="1:7" ht="17.25" customHeight="1">
      <c r="A42" s="371" t="s">
        <v>464</v>
      </c>
      <c r="B42" s="430"/>
      <c r="C42" s="426"/>
      <c r="D42" s="380">
        <v>1367072.79</v>
      </c>
      <c r="E42" s="131"/>
      <c r="F42" s="131"/>
      <c r="G42" s="372"/>
    </row>
    <row r="43" spans="1:7" ht="56.25" customHeight="1">
      <c r="A43" s="147" t="s">
        <v>314</v>
      </c>
      <c r="B43" s="437" t="s">
        <v>315</v>
      </c>
      <c r="C43" s="476"/>
      <c r="D43" s="148">
        <f>D46</f>
        <v>470000</v>
      </c>
      <c r="E43" s="148"/>
      <c r="F43" s="148"/>
      <c r="G43" s="422"/>
    </row>
    <row r="44" spans="1:7" ht="29.25" customHeight="1">
      <c r="A44" s="127" t="s">
        <v>269</v>
      </c>
      <c r="B44" s="429" t="s">
        <v>316</v>
      </c>
      <c r="C44" s="473"/>
      <c r="D44" s="128">
        <f>D45</f>
        <v>470000</v>
      </c>
      <c r="E44" s="128"/>
      <c r="F44" s="128"/>
      <c r="G44" s="198"/>
    </row>
    <row r="45" spans="1:7" ht="35.25" customHeight="1">
      <c r="A45" s="149" t="s">
        <v>317</v>
      </c>
      <c r="B45" s="429" t="s">
        <v>318</v>
      </c>
      <c r="C45" s="473"/>
      <c r="D45" s="128">
        <f>D46</f>
        <v>470000</v>
      </c>
      <c r="E45" s="128"/>
      <c r="F45" s="128"/>
      <c r="G45" s="198"/>
    </row>
    <row r="46" spans="1:7" ht="26.25" customHeight="1">
      <c r="A46" s="150" t="s">
        <v>317</v>
      </c>
      <c r="B46" s="438" t="s">
        <v>319</v>
      </c>
      <c r="C46" s="477">
        <v>200</v>
      </c>
      <c r="D46" s="151">
        <v>470000</v>
      </c>
      <c r="E46" s="151"/>
      <c r="F46" s="151"/>
      <c r="G46" s="199"/>
    </row>
    <row r="47" spans="1:7" s="153" customFormat="1" ht="108" customHeight="1">
      <c r="A47" s="152" t="s">
        <v>320</v>
      </c>
      <c r="B47" s="436" t="s">
        <v>321</v>
      </c>
      <c r="C47" s="475"/>
      <c r="D47" s="146">
        <f>D50</f>
        <v>4034300</v>
      </c>
      <c r="E47" s="146">
        <f>E50</f>
        <v>428486.83</v>
      </c>
      <c r="F47" s="146"/>
      <c r="G47" s="196"/>
    </row>
    <row r="48" spans="1:7" s="153" customFormat="1" ht="25.5" customHeight="1">
      <c r="A48" s="127" t="s">
        <v>269</v>
      </c>
      <c r="B48" s="429" t="s">
        <v>322</v>
      </c>
      <c r="C48" s="473"/>
      <c r="D48" s="128">
        <f>D49</f>
        <v>4034300</v>
      </c>
      <c r="E48" s="128">
        <f>E49</f>
        <v>428486.83</v>
      </c>
      <c r="F48" s="128"/>
      <c r="G48" s="198"/>
    </row>
    <row r="49" spans="1:7" s="153" customFormat="1" ht="69" customHeight="1">
      <c r="A49" s="154" t="s">
        <v>323</v>
      </c>
      <c r="B49" s="429" t="s">
        <v>324</v>
      </c>
      <c r="C49" s="473"/>
      <c r="D49" s="128">
        <f>D50</f>
        <v>4034300</v>
      </c>
      <c r="E49" s="128">
        <f>E50</f>
        <v>428486.83</v>
      </c>
      <c r="F49" s="128"/>
      <c r="G49" s="198"/>
    </row>
    <row r="50" spans="1:7" s="153" customFormat="1" ht="75" customHeight="1">
      <c r="A50" s="155" t="s">
        <v>325</v>
      </c>
      <c r="B50" s="438" t="s">
        <v>326</v>
      </c>
      <c r="C50" s="478">
        <v>200</v>
      </c>
      <c r="D50" s="151">
        <v>4034300</v>
      </c>
      <c r="E50" s="151">
        <v>428486.83</v>
      </c>
      <c r="F50" s="151"/>
      <c r="G50" s="199"/>
    </row>
    <row r="51" spans="1:7" s="158" customFormat="1" ht="68.25" customHeight="1">
      <c r="A51" s="156" t="s">
        <v>327</v>
      </c>
      <c r="B51" s="436" t="s">
        <v>328</v>
      </c>
      <c r="C51" s="479"/>
      <c r="D51" s="157">
        <f>D54</f>
        <v>280000</v>
      </c>
      <c r="E51" s="157">
        <f>E54</f>
        <v>88969.5</v>
      </c>
      <c r="F51" s="157"/>
      <c r="G51" s="196"/>
    </row>
    <row r="52" spans="1:7" s="158" customFormat="1" ht="26.25" customHeight="1">
      <c r="A52" s="127" t="s">
        <v>269</v>
      </c>
      <c r="B52" s="429" t="s">
        <v>329</v>
      </c>
      <c r="C52" s="473"/>
      <c r="D52" s="128">
        <f>D53</f>
        <v>280000</v>
      </c>
      <c r="E52" s="128">
        <f>E53</f>
        <v>88969.5</v>
      </c>
      <c r="F52" s="128"/>
      <c r="G52" s="198"/>
    </row>
    <row r="53" spans="1:7" s="158" customFormat="1" ht="33.75" customHeight="1">
      <c r="A53" s="159" t="s">
        <v>330</v>
      </c>
      <c r="B53" s="429" t="s">
        <v>331</v>
      </c>
      <c r="C53" s="473"/>
      <c r="D53" s="128">
        <f>D54</f>
        <v>280000</v>
      </c>
      <c r="E53" s="128">
        <f>E54</f>
        <v>88969.5</v>
      </c>
      <c r="F53" s="128"/>
      <c r="G53" s="198"/>
    </row>
    <row r="54" spans="1:7" s="158" customFormat="1" ht="44.25" customHeight="1">
      <c r="A54" s="160" t="s">
        <v>332</v>
      </c>
      <c r="B54" s="438" t="s">
        <v>333</v>
      </c>
      <c r="C54" s="480">
        <v>200</v>
      </c>
      <c r="D54" s="161">
        <v>280000</v>
      </c>
      <c r="E54" s="151">
        <v>88969.5</v>
      </c>
      <c r="F54" s="151"/>
      <c r="G54" s="198"/>
    </row>
    <row r="55" spans="1:7" s="153" customFormat="1" ht="53.25" customHeight="1">
      <c r="A55" s="162" t="s">
        <v>334</v>
      </c>
      <c r="B55" s="439" t="s">
        <v>335</v>
      </c>
      <c r="C55" s="475"/>
      <c r="D55" s="146">
        <f>D56</f>
        <v>10420709.870000001</v>
      </c>
      <c r="E55" s="146">
        <f>E56</f>
        <v>1087299.8</v>
      </c>
      <c r="F55" s="146"/>
      <c r="G55" s="196"/>
    </row>
    <row r="56" spans="1:7" s="153" customFormat="1" ht="23.25" customHeight="1">
      <c r="A56" s="127" t="s">
        <v>269</v>
      </c>
      <c r="B56" s="429" t="s">
        <v>336</v>
      </c>
      <c r="C56" s="473"/>
      <c r="D56" s="128">
        <f>D57</f>
        <v>10420709.870000001</v>
      </c>
      <c r="E56" s="128">
        <f>E57</f>
        <v>1087299.8</v>
      </c>
      <c r="F56" s="128"/>
      <c r="G56" s="198"/>
    </row>
    <row r="57" spans="1:7" s="153" customFormat="1" ht="27" customHeight="1">
      <c r="A57" s="163" t="s">
        <v>337</v>
      </c>
      <c r="B57" s="429" t="s">
        <v>338</v>
      </c>
      <c r="C57" s="473"/>
      <c r="D57" s="128">
        <f>D58+D59</f>
        <v>10420709.870000001</v>
      </c>
      <c r="E57" s="128">
        <f>E58+E59</f>
        <v>1087299.8</v>
      </c>
      <c r="F57" s="128"/>
      <c r="G57" s="198"/>
    </row>
    <row r="58" spans="1:7" s="153" customFormat="1" ht="17.25" customHeight="1">
      <c r="A58" s="155" t="s">
        <v>339</v>
      </c>
      <c r="B58" s="440" t="s">
        <v>340</v>
      </c>
      <c r="C58" s="481">
        <v>200</v>
      </c>
      <c r="D58" s="151">
        <v>5970709.87</v>
      </c>
      <c r="E58" s="151">
        <v>1087299.8</v>
      </c>
      <c r="F58" s="151"/>
      <c r="G58" s="199"/>
    </row>
    <row r="59" spans="1:7" s="153" customFormat="1" ht="26.25" customHeight="1">
      <c r="A59" s="138" t="s">
        <v>341</v>
      </c>
      <c r="B59" s="440" t="s">
        <v>342</v>
      </c>
      <c r="C59" s="482">
        <v>200</v>
      </c>
      <c r="D59" s="164">
        <v>4450000</v>
      </c>
      <c r="E59" s="164"/>
      <c r="F59" s="165"/>
      <c r="G59" s="199"/>
    </row>
    <row r="60" spans="1:7" s="153" customFormat="1" ht="72" customHeight="1">
      <c r="A60" s="166" t="s">
        <v>343</v>
      </c>
      <c r="B60" s="441">
        <v>1000000000</v>
      </c>
      <c r="C60" s="472"/>
      <c r="D60" s="167">
        <f>D62</f>
        <v>24000</v>
      </c>
      <c r="E60" s="167">
        <f>E62</f>
        <v>6000</v>
      </c>
      <c r="F60" s="167">
        <f>F62</f>
        <v>0</v>
      </c>
      <c r="G60" s="196"/>
    </row>
    <row r="61" spans="1:7" s="169" customFormat="1" ht="24.75" customHeight="1">
      <c r="A61" s="127" t="s">
        <v>269</v>
      </c>
      <c r="B61" s="442">
        <v>1020000000</v>
      </c>
      <c r="C61" s="483"/>
      <c r="D61" s="168">
        <f aca="true" t="shared" si="0" ref="D61:F62">D62</f>
        <v>24000</v>
      </c>
      <c r="E61" s="168">
        <f t="shared" si="0"/>
        <v>6000</v>
      </c>
      <c r="F61" s="168">
        <f t="shared" si="0"/>
        <v>0</v>
      </c>
      <c r="G61" s="198"/>
    </row>
    <row r="62" spans="1:7" s="153" customFormat="1" ht="41.25" customHeight="1">
      <c r="A62" s="170" t="s">
        <v>344</v>
      </c>
      <c r="B62" s="443">
        <v>1020100000</v>
      </c>
      <c r="C62" s="426"/>
      <c r="D62" s="171">
        <f t="shared" si="0"/>
        <v>24000</v>
      </c>
      <c r="E62" s="171">
        <f t="shared" si="0"/>
        <v>6000</v>
      </c>
      <c r="F62" s="171">
        <f t="shared" si="0"/>
        <v>0</v>
      </c>
      <c r="G62" s="198"/>
    </row>
    <row r="63" spans="1:7" s="153" customFormat="1" ht="24" customHeight="1">
      <c r="A63" s="138" t="s">
        <v>345</v>
      </c>
      <c r="B63" s="425">
        <v>1020120100</v>
      </c>
      <c r="C63" s="426">
        <v>200</v>
      </c>
      <c r="D63" s="131">
        <v>24000</v>
      </c>
      <c r="E63" s="131">
        <v>6000</v>
      </c>
      <c r="F63" s="131"/>
      <c r="G63" s="199"/>
    </row>
    <row r="64" spans="1:7" s="153" customFormat="1" ht="42.75" customHeight="1">
      <c r="A64" s="172" t="s">
        <v>346</v>
      </c>
      <c r="B64" s="441">
        <v>1200000000</v>
      </c>
      <c r="C64" s="472"/>
      <c r="D64" s="126">
        <f>D65</f>
        <v>24004401.8</v>
      </c>
      <c r="E64" s="126">
        <f>E65</f>
        <v>5632323.639999999</v>
      </c>
      <c r="F64" s="126"/>
      <c r="G64" s="196"/>
    </row>
    <row r="65" spans="1:7" s="153" customFormat="1" ht="25.5" customHeight="1">
      <c r="A65" s="127" t="s">
        <v>269</v>
      </c>
      <c r="B65" s="444">
        <v>1220000000</v>
      </c>
      <c r="C65" s="473"/>
      <c r="D65" s="128">
        <f>D66+D70+D71+D72+D76+D79+D80+D81+D84+D88+D89</f>
        <v>24004401.8</v>
      </c>
      <c r="E65" s="128">
        <f>E66+E70+E71+E72+E76+E79+E80+E81+E84+E88+E89</f>
        <v>5632323.639999999</v>
      </c>
      <c r="F65" s="128"/>
      <c r="G65" s="198"/>
    </row>
    <row r="66" spans="1:7" s="153" customFormat="1" ht="23.25" customHeight="1">
      <c r="A66" s="173" t="s">
        <v>347</v>
      </c>
      <c r="B66" s="445">
        <v>1220100000</v>
      </c>
      <c r="C66" s="484"/>
      <c r="D66" s="174">
        <f>D67</f>
        <v>5321696.8</v>
      </c>
      <c r="E66" s="174">
        <f>E67</f>
        <v>1355113.79</v>
      </c>
      <c r="F66" s="174">
        <f>F67</f>
        <v>0</v>
      </c>
      <c r="G66" s="501"/>
    </row>
    <row r="67" spans="1:7" s="153" customFormat="1" ht="63" customHeight="1">
      <c r="A67" s="175" t="s">
        <v>348</v>
      </c>
      <c r="B67" s="446" t="s">
        <v>349</v>
      </c>
      <c r="C67" s="473"/>
      <c r="D67" s="176">
        <f>D68+D69</f>
        <v>5321696.8</v>
      </c>
      <c r="E67" s="176">
        <f>E68+E69</f>
        <v>1355113.79</v>
      </c>
      <c r="F67" s="176"/>
      <c r="G67" s="199"/>
    </row>
    <row r="68" spans="1:7" s="153" customFormat="1" ht="63.75" customHeight="1">
      <c r="A68" s="130" t="s">
        <v>350</v>
      </c>
      <c r="B68" s="447" t="s">
        <v>349</v>
      </c>
      <c r="C68" s="426">
        <v>100</v>
      </c>
      <c r="D68" s="131">
        <v>4347839.6</v>
      </c>
      <c r="E68" s="177">
        <v>1083904.18</v>
      </c>
      <c r="F68" s="177"/>
      <c r="G68" s="199"/>
    </row>
    <row r="69" spans="1:7" s="153" customFormat="1" ht="60.75" customHeight="1">
      <c r="A69" s="130" t="s">
        <v>350</v>
      </c>
      <c r="B69" s="447" t="s">
        <v>349</v>
      </c>
      <c r="C69" s="426">
        <v>200</v>
      </c>
      <c r="D69" s="131">
        <v>973857.2</v>
      </c>
      <c r="E69" s="177">
        <v>271209.61</v>
      </c>
      <c r="F69" s="177"/>
      <c r="G69" s="199"/>
    </row>
    <row r="70" spans="1:7" s="153" customFormat="1" ht="79.5" customHeight="1">
      <c r="A70" s="378" t="s">
        <v>470</v>
      </c>
      <c r="B70" s="448" t="s">
        <v>468</v>
      </c>
      <c r="C70" s="485">
        <v>100</v>
      </c>
      <c r="D70" s="174">
        <v>773844.15</v>
      </c>
      <c r="E70" s="501">
        <v>149311.63</v>
      </c>
      <c r="F70" s="377"/>
      <c r="G70" s="501"/>
    </row>
    <row r="71" spans="1:7" s="153" customFormat="1" ht="75" customHeight="1">
      <c r="A71" s="378" t="s">
        <v>471</v>
      </c>
      <c r="B71" s="448" t="s">
        <v>469</v>
      </c>
      <c r="C71" s="485">
        <v>100</v>
      </c>
      <c r="D71" s="174">
        <v>40728.74</v>
      </c>
      <c r="E71" s="501">
        <v>7858.56</v>
      </c>
      <c r="F71" s="377"/>
      <c r="G71" s="501"/>
    </row>
    <row r="72" spans="1:7" s="153" customFormat="1" ht="30.75" customHeight="1">
      <c r="A72" s="178" t="s">
        <v>351</v>
      </c>
      <c r="B72" s="449" t="s">
        <v>352</v>
      </c>
      <c r="C72" s="487"/>
      <c r="D72" s="179">
        <f>D73+D74+D75</f>
        <v>5810248.41</v>
      </c>
      <c r="E72" s="179">
        <f>E73+E74+E75</f>
        <v>1303737.9100000001</v>
      </c>
      <c r="F72" s="179"/>
      <c r="G72" s="501"/>
    </row>
    <row r="73" spans="1:7" s="153" customFormat="1" ht="51" customHeight="1">
      <c r="A73" s="130" t="s">
        <v>353</v>
      </c>
      <c r="B73" s="450" t="s">
        <v>354</v>
      </c>
      <c r="C73" s="426">
        <v>100</v>
      </c>
      <c r="D73" s="180">
        <v>4589759.41</v>
      </c>
      <c r="E73" s="180">
        <v>1050212.34</v>
      </c>
      <c r="F73" s="180"/>
      <c r="G73" s="199"/>
    </row>
    <row r="74" spans="1:7" s="153" customFormat="1" ht="54" customHeight="1">
      <c r="A74" s="130" t="s">
        <v>353</v>
      </c>
      <c r="B74" s="450" t="s">
        <v>354</v>
      </c>
      <c r="C74" s="426">
        <v>200</v>
      </c>
      <c r="D74" s="180">
        <v>1193062</v>
      </c>
      <c r="E74" s="180">
        <v>246795.57</v>
      </c>
      <c r="F74" s="180"/>
      <c r="G74" s="199"/>
    </row>
    <row r="75" spans="1:7" s="153" customFormat="1" ht="54" customHeight="1">
      <c r="A75" s="181" t="s">
        <v>353</v>
      </c>
      <c r="B75" s="450" t="s">
        <v>354</v>
      </c>
      <c r="C75" s="488">
        <v>800</v>
      </c>
      <c r="D75" s="182">
        <v>27427</v>
      </c>
      <c r="E75" s="182">
        <v>6730</v>
      </c>
      <c r="F75" s="182"/>
      <c r="G75" s="199"/>
    </row>
    <row r="76" spans="1:7" s="153" customFormat="1" ht="84.75" customHeight="1">
      <c r="A76" s="185" t="s">
        <v>355</v>
      </c>
      <c r="B76" s="90">
        <v>1220290020</v>
      </c>
      <c r="C76" s="485"/>
      <c r="D76" s="174">
        <f>D77+D78</f>
        <v>487600</v>
      </c>
      <c r="E76" s="174">
        <f>E77+E78</f>
        <v>118210.48000000001</v>
      </c>
      <c r="F76" s="174">
        <f>F77+F78</f>
        <v>0</v>
      </c>
      <c r="G76" s="501"/>
    </row>
    <row r="77" spans="1:7" s="153" customFormat="1" ht="84.75" customHeight="1">
      <c r="A77" s="183" t="s">
        <v>447</v>
      </c>
      <c r="B77" s="451">
        <v>1220290020</v>
      </c>
      <c r="C77" s="426">
        <v>100</v>
      </c>
      <c r="D77" s="212">
        <v>475985.16</v>
      </c>
      <c r="E77" s="212">
        <v>116520.21</v>
      </c>
      <c r="F77" s="128"/>
      <c r="G77" s="199"/>
    </row>
    <row r="78" spans="1:7" s="153" customFormat="1" ht="84.75" customHeight="1">
      <c r="A78" s="183" t="s">
        <v>447</v>
      </c>
      <c r="B78" s="451">
        <v>1220290020</v>
      </c>
      <c r="C78" s="426">
        <v>200</v>
      </c>
      <c r="D78" s="212">
        <v>11614.84</v>
      </c>
      <c r="E78" s="212">
        <v>1690.27</v>
      </c>
      <c r="F78" s="128"/>
      <c r="G78" s="199"/>
    </row>
    <row r="79" spans="1:7" s="153" customFormat="1" ht="84.75" customHeight="1">
      <c r="A79" s="378" t="s">
        <v>470</v>
      </c>
      <c r="B79" s="90">
        <v>1220280340</v>
      </c>
      <c r="C79" s="485">
        <v>100</v>
      </c>
      <c r="D79" s="174">
        <v>2321532.44</v>
      </c>
      <c r="E79" s="174">
        <v>508104.38</v>
      </c>
      <c r="F79" s="376"/>
      <c r="G79" s="501"/>
    </row>
    <row r="80" spans="1:7" s="153" customFormat="1" ht="84.75" customHeight="1">
      <c r="A80" s="378" t="s">
        <v>471</v>
      </c>
      <c r="B80" s="90" t="s">
        <v>473</v>
      </c>
      <c r="C80" s="485">
        <v>100</v>
      </c>
      <c r="D80" s="174">
        <v>122186.22</v>
      </c>
      <c r="E80" s="174">
        <v>26742.36</v>
      </c>
      <c r="F80" s="376"/>
      <c r="G80" s="501"/>
    </row>
    <row r="81" spans="1:7" s="153" customFormat="1" ht="66" customHeight="1">
      <c r="A81" s="178" t="s">
        <v>477</v>
      </c>
      <c r="B81" s="90" t="s">
        <v>476</v>
      </c>
      <c r="C81" s="485">
        <v>200</v>
      </c>
      <c r="D81" s="174">
        <f>D82+D83</f>
        <v>35902</v>
      </c>
      <c r="E81" s="174">
        <f>E82+E83</f>
        <v>35902</v>
      </c>
      <c r="F81" s="174"/>
      <c r="G81" s="501"/>
    </row>
    <row r="82" spans="1:7" s="153" customFormat="1" ht="21.75" customHeight="1">
      <c r="A82" s="371" t="s">
        <v>463</v>
      </c>
      <c r="B82" s="452"/>
      <c r="C82" s="486"/>
      <c r="D82" s="372">
        <v>34106</v>
      </c>
      <c r="E82" s="372">
        <v>34106</v>
      </c>
      <c r="F82" s="176"/>
      <c r="G82" s="372"/>
    </row>
    <row r="83" spans="1:7" s="153" customFormat="1" ht="20.25" customHeight="1">
      <c r="A83" s="371" t="s">
        <v>464</v>
      </c>
      <c r="B83" s="452"/>
      <c r="C83" s="486"/>
      <c r="D83" s="372">
        <v>1796</v>
      </c>
      <c r="E83" s="372">
        <v>1796</v>
      </c>
      <c r="F83" s="176"/>
      <c r="G83" s="372"/>
    </row>
    <row r="84" spans="1:7" s="153" customFormat="1" ht="51" customHeight="1">
      <c r="A84" s="379" t="s">
        <v>356</v>
      </c>
      <c r="B84" s="453">
        <v>1220300000</v>
      </c>
      <c r="C84" s="487"/>
      <c r="D84" s="186">
        <f>D85+D86+D87</f>
        <v>6850587.59</v>
      </c>
      <c r="E84" s="186">
        <f>E85+E86+E87</f>
        <v>1579340.5899999999</v>
      </c>
      <c r="F84" s="186">
        <f>F85+F86+F87</f>
        <v>0</v>
      </c>
      <c r="G84" s="501"/>
    </row>
    <row r="85" spans="1:7" s="153" customFormat="1" ht="50.25" customHeight="1">
      <c r="A85" s="130" t="s">
        <v>357</v>
      </c>
      <c r="B85" s="410">
        <v>1220300050</v>
      </c>
      <c r="C85" s="426">
        <v>100</v>
      </c>
      <c r="D85" s="131">
        <v>5077387.59</v>
      </c>
      <c r="E85" s="139">
        <v>1140491.48</v>
      </c>
      <c r="F85" s="131"/>
      <c r="G85" s="199"/>
    </row>
    <row r="86" spans="1:7" s="153" customFormat="1" ht="51" customHeight="1">
      <c r="A86" s="130" t="s">
        <v>357</v>
      </c>
      <c r="B86" s="410">
        <v>1220300050</v>
      </c>
      <c r="C86" s="426">
        <v>200</v>
      </c>
      <c r="D86" s="131">
        <v>1771700</v>
      </c>
      <c r="E86" s="176">
        <v>438849.11</v>
      </c>
      <c r="F86" s="131"/>
      <c r="G86" s="199"/>
    </row>
    <row r="87" spans="1:7" s="153" customFormat="1" ht="53.25" customHeight="1">
      <c r="A87" s="130" t="s">
        <v>357</v>
      </c>
      <c r="B87" s="410">
        <v>1220300050</v>
      </c>
      <c r="C87" s="426">
        <v>800</v>
      </c>
      <c r="D87" s="131">
        <v>1500</v>
      </c>
      <c r="E87" s="131"/>
      <c r="F87" s="131"/>
      <c r="G87" s="199"/>
    </row>
    <row r="88" spans="1:7" s="153" customFormat="1" ht="72" customHeight="1">
      <c r="A88" s="378" t="s">
        <v>470</v>
      </c>
      <c r="B88" s="454">
        <v>1220380340</v>
      </c>
      <c r="C88" s="485">
        <v>100</v>
      </c>
      <c r="D88" s="174">
        <v>2128071.41</v>
      </c>
      <c r="E88" s="174">
        <v>522424.8</v>
      </c>
      <c r="F88" s="376"/>
      <c r="G88" s="501"/>
    </row>
    <row r="89" spans="1:7" s="153" customFormat="1" ht="80.25" customHeight="1">
      <c r="A89" s="378" t="s">
        <v>471</v>
      </c>
      <c r="B89" s="454" t="s">
        <v>474</v>
      </c>
      <c r="C89" s="485">
        <v>100</v>
      </c>
      <c r="D89" s="174">
        <v>112004.04</v>
      </c>
      <c r="E89" s="174">
        <v>25577.14</v>
      </c>
      <c r="F89" s="376"/>
      <c r="G89" s="501"/>
    </row>
    <row r="90" spans="1:7" ht="97.5" customHeight="1">
      <c r="A90" s="188" t="s">
        <v>358</v>
      </c>
      <c r="B90" s="455">
        <v>1300000000</v>
      </c>
      <c r="C90" s="489"/>
      <c r="D90" s="189">
        <f>D93</f>
        <v>32484</v>
      </c>
      <c r="E90" s="189"/>
      <c r="F90" s="189"/>
      <c r="G90" s="196"/>
    </row>
    <row r="91" spans="1:7" ht="24" customHeight="1">
      <c r="A91" s="127" t="s">
        <v>269</v>
      </c>
      <c r="B91" s="434">
        <v>1320000000</v>
      </c>
      <c r="C91" s="473"/>
      <c r="D91" s="128">
        <f>D92</f>
        <v>32484</v>
      </c>
      <c r="E91" s="128"/>
      <c r="F91" s="128"/>
      <c r="G91" s="198"/>
    </row>
    <row r="92" spans="1:7" ht="54.75" customHeight="1">
      <c r="A92" s="190" t="s">
        <v>359</v>
      </c>
      <c r="B92" s="456">
        <v>1320100000</v>
      </c>
      <c r="C92" s="490"/>
      <c r="D92" s="128">
        <f>D93</f>
        <v>32484</v>
      </c>
      <c r="E92" s="128"/>
      <c r="F92" s="128"/>
      <c r="G92" s="198"/>
    </row>
    <row r="93" spans="1:7" ht="57.75" customHeight="1">
      <c r="A93" s="191" t="s">
        <v>360</v>
      </c>
      <c r="B93" s="457" t="s">
        <v>361</v>
      </c>
      <c r="C93" s="478">
        <v>300</v>
      </c>
      <c r="D93" s="161">
        <v>32484</v>
      </c>
      <c r="E93" s="161"/>
      <c r="F93" s="161"/>
      <c r="G93" s="199"/>
    </row>
    <row r="94" spans="1:7" ht="58.5" customHeight="1">
      <c r="A94" s="192" t="s">
        <v>362</v>
      </c>
      <c r="B94" s="458">
        <v>1400000000</v>
      </c>
      <c r="C94" s="491"/>
      <c r="D94" s="157">
        <f>D97</f>
        <v>737220</v>
      </c>
      <c r="E94" s="157">
        <f>E97</f>
        <v>196595.22</v>
      </c>
      <c r="F94" s="157">
        <f>F97</f>
        <v>0</v>
      </c>
      <c r="G94" s="196"/>
    </row>
    <row r="95" spans="1:7" ht="24.75" customHeight="1">
      <c r="A95" s="127" t="s">
        <v>269</v>
      </c>
      <c r="B95" s="127">
        <v>1420000000</v>
      </c>
      <c r="C95" s="473"/>
      <c r="D95" s="128">
        <f>D96</f>
        <v>737220</v>
      </c>
      <c r="E95" s="128">
        <f>E96</f>
        <v>196595.22</v>
      </c>
      <c r="F95" s="128"/>
      <c r="G95" s="198"/>
    </row>
    <row r="96" spans="1:7" ht="58.5" customHeight="1">
      <c r="A96" s="193" t="s">
        <v>363</v>
      </c>
      <c r="B96" s="127">
        <v>1420100000</v>
      </c>
      <c r="C96" s="473"/>
      <c r="D96" s="128">
        <f>D97</f>
        <v>737220</v>
      </c>
      <c r="E96" s="128">
        <f>E97</f>
        <v>196595.22</v>
      </c>
      <c r="F96" s="128"/>
      <c r="G96" s="198"/>
    </row>
    <row r="97" spans="1:7" ht="74.25" customHeight="1">
      <c r="A97" s="160" t="s">
        <v>364</v>
      </c>
      <c r="B97" s="459" t="s">
        <v>365</v>
      </c>
      <c r="C97" s="492">
        <v>200</v>
      </c>
      <c r="D97" s="194">
        <v>737220</v>
      </c>
      <c r="E97" s="161">
        <v>196595.22</v>
      </c>
      <c r="F97" s="161"/>
      <c r="G97" s="199"/>
    </row>
    <row r="98" spans="1:7" ht="94.5" customHeight="1">
      <c r="A98" s="125" t="s">
        <v>366</v>
      </c>
      <c r="B98" s="441">
        <v>1100000000</v>
      </c>
      <c r="C98" s="472"/>
      <c r="D98" s="126">
        <f>D101</f>
        <v>52683</v>
      </c>
      <c r="E98" s="126"/>
      <c r="F98" s="126"/>
      <c r="G98" s="196"/>
    </row>
    <row r="99" spans="1:7" ht="27" customHeight="1">
      <c r="A99" s="127" t="s">
        <v>269</v>
      </c>
      <c r="B99" s="434">
        <v>1120000000</v>
      </c>
      <c r="C99" s="473"/>
      <c r="D99" s="128">
        <f>D100</f>
        <v>52683</v>
      </c>
      <c r="E99" s="128"/>
      <c r="F99" s="128"/>
      <c r="G99" s="198"/>
    </row>
    <row r="100" spans="1:7" ht="36" customHeight="1">
      <c r="A100" s="137" t="s">
        <v>367</v>
      </c>
      <c r="B100" s="434">
        <v>1120100000</v>
      </c>
      <c r="C100" s="473"/>
      <c r="D100" s="128">
        <f>D101</f>
        <v>52683</v>
      </c>
      <c r="E100" s="128"/>
      <c r="F100" s="128"/>
      <c r="G100" s="198"/>
    </row>
    <row r="101" spans="1:7" ht="33" customHeight="1">
      <c r="A101" s="130" t="s">
        <v>368</v>
      </c>
      <c r="B101" s="459" t="s">
        <v>369</v>
      </c>
      <c r="C101" s="492">
        <v>200</v>
      </c>
      <c r="D101" s="195">
        <v>52683</v>
      </c>
      <c r="E101" s="194"/>
      <c r="F101" s="194"/>
      <c r="G101" s="199"/>
    </row>
    <row r="102" spans="1:7" ht="75" customHeight="1">
      <c r="A102" s="125" t="s">
        <v>370</v>
      </c>
      <c r="B102" s="125">
        <v>1600000000</v>
      </c>
      <c r="C102" s="472"/>
      <c r="D102" s="196">
        <f>D105</f>
        <v>3000</v>
      </c>
      <c r="E102" s="197"/>
      <c r="F102" s="197"/>
      <c r="G102" s="196"/>
    </row>
    <row r="103" spans="1:7" ht="24" customHeight="1">
      <c r="A103" s="127" t="s">
        <v>269</v>
      </c>
      <c r="B103" s="127">
        <v>1620000000</v>
      </c>
      <c r="C103" s="473"/>
      <c r="D103" s="198">
        <f>D104</f>
        <v>3000</v>
      </c>
      <c r="E103" s="176"/>
      <c r="F103" s="176"/>
      <c r="G103" s="198"/>
    </row>
    <row r="104" spans="1:7" ht="25.5" customHeight="1">
      <c r="A104" s="200" t="s">
        <v>371</v>
      </c>
      <c r="B104" s="127">
        <v>1620100000</v>
      </c>
      <c r="C104" s="473"/>
      <c r="D104" s="198">
        <f>D105</f>
        <v>3000</v>
      </c>
      <c r="E104" s="176"/>
      <c r="F104" s="176"/>
      <c r="G104" s="198"/>
    </row>
    <row r="105" spans="1:7" ht="29.25" customHeight="1">
      <c r="A105" s="201" t="s">
        <v>372</v>
      </c>
      <c r="B105" s="425">
        <v>1620190140</v>
      </c>
      <c r="C105" s="426"/>
      <c r="D105" s="139">
        <v>3000</v>
      </c>
      <c r="E105" s="131"/>
      <c r="F105" s="131"/>
      <c r="G105" s="199"/>
    </row>
    <row r="106" spans="1:7" ht="25.5" customHeight="1">
      <c r="A106" s="375" t="s">
        <v>478</v>
      </c>
      <c r="B106" s="428">
        <v>1700000000</v>
      </c>
      <c r="C106" s="493"/>
      <c r="D106" s="196">
        <f>D107</f>
        <v>42284428.44</v>
      </c>
      <c r="E106" s="196">
        <f>E107</f>
        <v>27996484.729999997</v>
      </c>
      <c r="F106" s="126"/>
      <c r="G106" s="196"/>
    </row>
    <row r="107" spans="1:7" ht="48" customHeight="1">
      <c r="A107" s="127" t="s">
        <v>541</v>
      </c>
      <c r="B107" s="434">
        <v>1710000000</v>
      </c>
      <c r="C107" s="426"/>
      <c r="D107" s="220">
        <f>D109</f>
        <v>42284428.44</v>
      </c>
      <c r="E107" s="220">
        <f>E109</f>
        <v>27996484.729999997</v>
      </c>
      <c r="F107" s="131"/>
      <c r="G107" s="198"/>
    </row>
    <row r="108" spans="1:7" ht="16.5" customHeight="1">
      <c r="A108" s="127" t="s">
        <v>479</v>
      </c>
      <c r="B108" s="434" t="s">
        <v>480</v>
      </c>
      <c r="C108" s="426"/>
      <c r="D108" s="220">
        <f>D109</f>
        <v>42284428.44</v>
      </c>
      <c r="E108" s="220">
        <f>E109</f>
        <v>27996484.729999997</v>
      </c>
      <c r="F108" s="220">
        <f>F109</f>
        <v>42284428.44</v>
      </c>
      <c r="G108" s="198"/>
    </row>
    <row r="109" spans="1:7" ht="81" customHeight="1">
      <c r="A109" s="201" t="s">
        <v>467</v>
      </c>
      <c r="B109" s="460" t="s">
        <v>465</v>
      </c>
      <c r="C109" s="426"/>
      <c r="D109" s="139">
        <f>D110+D111</f>
        <v>42284428.44</v>
      </c>
      <c r="E109" s="139">
        <f>E110+E111</f>
        <v>27996484.729999997</v>
      </c>
      <c r="F109" s="139">
        <v>42284428.44</v>
      </c>
      <c r="G109" s="199"/>
    </row>
    <row r="110" spans="1:7" ht="17.25" customHeight="1">
      <c r="A110" s="371" t="s">
        <v>463</v>
      </c>
      <c r="B110" s="460"/>
      <c r="C110" s="426"/>
      <c r="D110" s="297">
        <v>42280200</v>
      </c>
      <c r="E110" s="131">
        <v>27993685.08</v>
      </c>
      <c r="F110" s="131"/>
      <c r="G110" s="199"/>
    </row>
    <row r="111" spans="1:7" ht="16.5" customHeight="1">
      <c r="A111" s="371" t="s">
        <v>464</v>
      </c>
      <c r="B111" s="460"/>
      <c r="C111" s="426"/>
      <c r="D111" s="297">
        <v>4228.44</v>
      </c>
      <c r="E111" s="131">
        <v>2799.65</v>
      </c>
      <c r="F111" s="131"/>
      <c r="G111" s="199"/>
    </row>
    <row r="112" spans="1:7" ht="38.25" customHeight="1">
      <c r="A112" s="375" t="s">
        <v>540</v>
      </c>
      <c r="B112" s="428">
        <v>1800000000</v>
      </c>
      <c r="C112" s="494"/>
      <c r="D112" s="196">
        <f>D114+D120</f>
        <v>1962832.02</v>
      </c>
      <c r="E112" s="196"/>
      <c r="F112" s="196"/>
      <c r="G112" s="196"/>
    </row>
    <row r="113" spans="1:7" ht="56.25" customHeight="1">
      <c r="A113" s="127" t="s">
        <v>542</v>
      </c>
      <c r="B113" s="434"/>
      <c r="C113" s="495"/>
      <c r="D113" s="199">
        <f>D114+D120</f>
        <v>1962832.02</v>
      </c>
      <c r="E113" s="199"/>
      <c r="F113" s="199"/>
      <c r="G113" s="199"/>
    </row>
    <row r="114" spans="1:7" ht="100.5" customHeight="1">
      <c r="A114" s="175" t="s">
        <v>539</v>
      </c>
      <c r="B114" s="425" t="s">
        <v>530</v>
      </c>
      <c r="C114" s="426">
        <v>200</v>
      </c>
      <c r="D114" s="177">
        <f>D115</f>
        <v>1010452.0199999999</v>
      </c>
      <c r="E114" s="131"/>
      <c r="F114" s="131"/>
      <c r="G114" s="212"/>
    </row>
    <row r="115" spans="1:7" ht="38.25" customHeight="1">
      <c r="A115" s="414" t="s">
        <v>531</v>
      </c>
      <c r="B115" s="460"/>
      <c r="C115" s="426"/>
      <c r="D115" s="177">
        <f>D116+D117+D118+D119</f>
        <v>1010452.0199999999</v>
      </c>
      <c r="E115" s="131"/>
      <c r="F115" s="131"/>
      <c r="G115" s="212"/>
    </row>
    <row r="116" spans="1:7" ht="18.75" customHeight="1">
      <c r="A116" s="270" t="s">
        <v>526</v>
      </c>
      <c r="B116" s="460"/>
      <c r="C116" s="426"/>
      <c r="D116" s="380">
        <v>858884.21</v>
      </c>
      <c r="E116" s="131"/>
      <c r="F116" s="131"/>
      <c r="G116" s="372"/>
    </row>
    <row r="117" spans="1:7" ht="20.25" customHeight="1">
      <c r="A117" s="270" t="s">
        <v>527</v>
      </c>
      <c r="B117" s="460"/>
      <c r="C117" s="426"/>
      <c r="D117" s="380">
        <v>90940.68</v>
      </c>
      <c r="E117" s="131"/>
      <c r="F117" s="131"/>
      <c r="G117" s="372"/>
    </row>
    <row r="118" spans="1:7" ht="15" customHeight="1">
      <c r="A118" s="423" t="s">
        <v>520</v>
      </c>
      <c r="B118" s="460"/>
      <c r="C118" s="426"/>
      <c r="D118" s="380">
        <v>10104.53</v>
      </c>
      <c r="E118" s="131"/>
      <c r="F118" s="131"/>
      <c r="G118" s="372"/>
    </row>
    <row r="119" spans="1:7" ht="18" customHeight="1">
      <c r="A119" s="424" t="s">
        <v>537</v>
      </c>
      <c r="B119" s="460"/>
      <c r="C119" s="426"/>
      <c r="D119" s="380">
        <v>50522.6</v>
      </c>
      <c r="E119" s="131"/>
      <c r="F119" s="131"/>
      <c r="G119" s="372"/>
    </row>
    <row r="120" spans="1:7" ht="96.75" customHeight="1">
      <c r="A120" s="175" t="s">
        <v>538</v>
      </c>
      <c r="B120" s="425" t="s">
        <v>532</v>
      </c>
      <c r="C120" s="426">
        <v>200</v>
      </c>
      <c r="D120" s="177">
        <f>D121</f>
        <v>952380</v>
      </c>
      <c r="E120" s="131"/>
      <c r="F120" s="131"/>
      <c r="G120" s="212"/>
    </row>
    <row r="121" spans="1:7" ht="34.5" customHeight="1">
      <c r="A121" s="414" t="s">
        <v>525</v>
      </c>
      <c r="B121" s="460"/>
      <c r="C121" s="426"/>
      <c r="D121" s="177">
        <f>D122+D123+D124+D125</f>
        <v>952380</v>
      </c>
      <c r="E121" s="131"/>
      <c r="F121" s="131"/>
      <c r="G121" s="212"/>
    </row>
    <row r="122" spans="1:7" ht="18" customHeight="1">
      <c r="A122" s="270" t="s">
        <v>526</v>
      </c>
      <c r="B122" s="460"/>
      <c r="C122" s="426"/>
      <c r="D122" s="380">
        <v>809523</v>
      </c>
      <c r="E122" s="131"/>
      <c r="F122" s="131"/>
      <c r="G122" s="372"/>
    </row>
    <row r="123" spans="1:7" ht="18" customHeight="1">
      <c r="A123" s="270" t="s">
        <v>527</v>
      </c>
      <c r="B123" s="460"/>
      <c r="C123" s="426"/>
      <c r="D123" s="380">
        <v>76190.4</v>
      </c>
      <c r="E123" s="131"/>
      <c r="F123" s="131"/>
      <c r="G123" s="372"/>
    </row>
    <row r="124" spans="1:7" ht="18" customHeight="1">
      <c r="A124" s="423" t="s">
        <v>520</v>
      </c>
      <c r="B124" s="460"/>
      <c r="C124" s="426"/>
      <c r="D124" s="380">
        <v>19047.6</v>
      </c>
      <c r="E124" s="131"/>
      <c r="F124" s="131"/>
      <c r="G124" s="372"/>
    </row>
    <row r="125" spans="1:7" ht="15.75" customHeight="1">
      <c r="A125" s="424" t="s">
        <v>537</v>
      </c>
      <c r="B125" s="460"/>
      <c r="C125" s="426"/>
      <c r="D125" s="380">
        <v>47619</v>
      </c>
      <c r="E125" s="131"/>
      <c r="F125" s="131"/>
      <c r="G125" s="372"/>
    </row>
    <row r="126" spans="1:7" ht="39.75" customHeight="1">
      <c r="A126" s="375" t="s">
        <v>564</v>
      </c>
      <c r="B126" s="518">
        <v>1900000000</v>
      </c>
      <c r="C126" s="472"/>
      <c r="D126" s="196">
        <f>D127</f>
        <v>714939.7499999999</v>
      </c>
      <c r="E126" s="196">
        <f>E127</f>
        <v>0</v>
      </c>
      <c r="F126" s="196">
        <f>F127</f>
        <v>0</v>
      </c>
      <c r="G126" s="196">
        <f>G127</f>
        <v>0</v>
      </c>
    </row>
    <row r="127" spans="1:7" ht="20.25" customHeight="1">
      <c r="A127" s="127" t="s">
        <v>269</v>
      </c>
      <c r="B127" s="52">
        <v>1920000000</v>
      </c>
      <c r="C127" s="426"/>
      <c r="D127" s="212">
        <f>D128</f>
        <v>714939.7499999999</v>
      </c>
      <c r="E127" s="131"/>
      <c r="F127" s="131"/>
      <c r="G127" s="372"/>
    </row>
    <row r="128" spans="1:7" ht="31.5" customHeight="1">
      <c r="A128" s="471" t="s">
        <v>565</v>
      </c>
      <c r="B128" s="52">
        <v>1920100000</v>
      </c>
      <c r="C128" s="426"/>
      <c r="D128" s="212">
        <f>D129</f>
        <v>714939.7499999999</v>
      </c>
      <c r="E128" s="131"/>
      <c r="F128" s="131"/>
      <c r="G128" s="372"/>
    </row>
    <row r="129" spans="1:7" ht="92.25" customHeight="1">
      <c r="A129" s="471" t="s">
        <v>566</v>
      </c>
      <c r="B129" s="52" t="s">
        <v>562</v>
      </c>
      <c r="C129" s="426"/>
      <c r="D129" s="212">
        <f>D130+D131+D132</f>
        <v>714939.7499999999</v>
      </c>
      <c r="E129" s="131"/>
      <c r="F129" s="131"/>
      <c r="G129" s="372"/>
    </row>
    <row r="130" spans="1:7" ht="15.75" customHeight="1">
      <c r="A130" s="419" t="s">
        <v>567</v>
      </c>
      <c r="B130" s="519"/>
      <c r="C130" s="426"/>
      <c r="D130" s="372">
        <v>662453.35</v>
      </c>
      <c r="E130" s="131"/>
      <c r="F130" s="131"/>
      <c r="G130" s="372"/>
    </row>
    <row r="131" spans="1:7" ht="15.75" customHeight="1">
      <c r="A131" s="419" t="s">
        <v>526</v>
      </c>
      <c r="B131" s="52"/>
      <c r="C131" s="426"/>
      <c r="D131" s="372">
        <v>49862.08</v>
      </c>
      <c r="E131" s="131"/>
      <c r="F131" s="131"/>
      <c r="G131" s="372"/>
    </row>
    <row r="132" spans="1:7" ht="15.75" customHeight="1">
      <c r="A132" s="419" t="s">
        <v>527</v>
      </c>
      <c r="B132" s="52"/>
      <c r="C132" s="426"/>
      <c r="D132" s="372">
        <v>2624.32</v>
      </c>
      <c r="E132" s="131"/>
      <c r="F132" s="131"/>
      <c r="G132" s="372"/>
    </row>
    <row r="133" spans="1:7" s="153" customFormat="1" ht="174.75" customHeight="1">
      <c r="A133" s="202" t="s">
        <v>373</v>
      </c>
      <c r="B133" s="461">
        <v>4000000000</v>
      </c>
      <c r="C133" s="496"/>
      <c r="D133" s="203">
        <f>D134+D138+D139+D143+D144+D145+D146+D147+D148+D151+D152+D153+D154+D155+D156</f>
        <v>21850274.14</v>
      </c>
      <c r="E133" s="203">
        <f>E134+E138+E139+E143+E144+E145+E146+E147+E148+E151+E152+E153+E154+E155+E156</f>
        <v>4597240.209999999</v>
      </c>
      <c r="F133" s="203"/>
      <c r="G133" s="203"/>
    </row>
    <row r="134" spans="1:8" s="153" customFormat="1" ht="44.25" customHeight="1">
      <c r="A134" s="204" t="s">
        <v>374</v>
      </c>
      <c r="B134" s="462">
        <v>4000000010</v>
      </c>
      <c r="C134" s="497"/>
      <c r="D134" s="205">
        <f>D135+D136+D137</f>
        <v>10941483</v>
      </c>
      <c r="E134" s="205">
        <f>E135+E136+E137</f>
        <v>2589143.4899999998</v>
      </c>
      <c r="F134" s="205"/>
      <c r="G134" s="216"/>
      <c r="H134" s="206"/>
    </row>
    <row r="135" spans="1:7" s="153" customFormat="1" ht="42.75" customHeight="1">
      <c r="A135" s="138" t="s">
        <v>375</v>
      </c>
      <c r="B135" s="425">
        <v>4000000010</v>
      </c>
      <c r="C135" s="426">
        <v>100</v>
      </c>
      <c r="D135" s="131">
        <v>10558062</v>
      </c>
      <c r="E135" s="131">
        <v>2536754.15</v>
      </c>
      <c r="F135" s="131"/>
      <c r="G135" s="199"/>
    </row>
    <row r="136" spans="1:7" s="153" customFormat="1" ht="39" customHeight="1">
      <c r="A136" s="138" t="s">
        <v>375</v>
      </c>
      <c r="B136" s="425">
        <v>4000000010</v>
      </c>
      <c r="C136" s="426">
        <v>200</v>
      </c>
      <c r="D136" s="139">
        <v>381421</v>
      </c>
      <c r="E136" s="139">
        <v>52389.34</v>
      </c>
      <c r="F136" s="139"/>
      <c r="G136" s="199"/>
    </row>
    <row r="137" spans="1:7" s="153" customFormat="1" ht="41.25" customHeight="1">
      <c r="A137" s="138" t="s">
        <v>375</v>
      </c>
      <c r="B137" s="425">
        <v>4000000010</v>
      </c>
      <c r="C137" s="426">
        <v>800</v>
      </c>
      <c r="D137" s="131">
        <v>2000</v>
      </c>
      <c r="E137" s="131"/>
      <c r="F137" s="131"/>
      <c r="G137" s="199"/>
    </row>
    <row r="138" spans="1:7" s="153" customFormat="1" ht="33" customHeight="1">
      <c r="A138" s="204" t="s">
        <v>376</v>
      </c>
      <c r="B138" s="463">
        <v>4000000020</v>
      </c>
      <c r="C138" s="498">
        <v>100</v>
      </c>
      <c r="D138" s="207">
        <v>1301411.5</v>
      </c>
      <c r="E138" s="207">
        <v>272098.81</v>
      </c>
      <c r="F138" s="207"/>
      <c r="G138" s="216"/>
    </row>
    <row r="139" spans="1:7" s="153" customFormat="1" ht="73.5" customHeight="1">
      <c r="A139" s="204" t="s">
        <v>377</v>
      </c>
      <c r="B139" s="464">
        <v>4000000060</v>
      </c>
      <c r="C139" s="498"/>
      <c r="D139" s="208">
        <f>D140+D141+D142</f>
        <v>6581491</v>
      </c>
      <c r="E139" s="208">
        <f>E140+E141+E142</f>
        <v>1501134.49</v>
      </c>
      <c r="F139" s="208"/>
      <c r="G139" s="216"/>
    </row>
    <row r="140" spans="1:7" s="153" customFormat="1" ht="59.25" customHeight="1">
      <c r="A140" s="209" t="s">
        <v>378</v>
      </c>
      <c r="B140" s="425">
        <v>4000000060</v>
      </c>
      <c r="C140" s="482">
        <v>100</v>
      </c>
      <c r="D140" s="131">
        <v>5828011</v>
      </c>
      <c r="E140" s="131">
        <v>1357736.24</v>
      </c>
      <c r="F140" s="131"/>
      <c r="G140" s="199"/>
    </row>
    <row r="141" spans="1:7" s="153" customFormat="1" ht="60.75" customHeight="1">
      <c r="A141" s="209" t="s">
        <v>379</v>
      </c>
      <c r="B141" s="425">
        <v>4000000060</v>
      </c>
      <c r="C141" s="482">
        <v>200</v>
      </c>
      <c r="D141" s="131">
        <v>751358</v>
      </c>
      <c r="E141" s="131">
        <v>143398.25</v>
      </c>
      <c r="F141" s="131"/>
      <c r="G141" s="199"/>
    </row>
    <row r="142" spans="1:7" s="153" customFormat="1" ht="60.75" customHeight="1">
      <c r="A142" s="209" t="s">
        <v>379</v>
      </c>
      <c r="B142" s="425">
        <v>4000000060</v>
      </c>
      <c r="C142" s="482">
        <v>800</v>
      </c>
      <c r="D142" s="131">
        <v>2122</v>
      </c>
      <c r="E142" s="131"/>
      <c r="F142" s="131"/>
      <c r="G142" s="199"/>
    </row>
    <row r="143" spans="1:7" s="158" customFormat="1" ht="66" customHeight="1">
      <c r="A143" s="204" t="s">
        <v>380</v>
      </c>
      <c r="B143" s="463">
        <v>4000020120</v>
      </c>
      <c r="C143" s="498">
        <v>800</v>
      </c>
      <c r="D143" s="210">
        <v>100000</v>
      </c>
      <c r="E143" s="210"/>
      <c r="F143" s="210"/>
      <c r="G143" s="216"/>
    </row>
    <row r="144" spans="1:7" s="158" customFormat="1" ht="38.25" customHeight="1">
      <c r="A144" s="204" t="s">
        <v>381</v>
      </c>
      <c r="B144" s="463">
        <v>4000090080</v>
      </c>
      <c r="C144" s="498">
        <v>800</v>
      </c>
      <c r="D144" s="207">
        <v>28452</v>
      </c>
      <c r="E144" s="207">
        <v>27714</v>
      </c>
      <c r="F144" s="207"/>
      <c r="G144" s="216"/>
    </row>
    <row r="145" spans="1:7" s="158" customFormat="1" ht="41.25" customHeight="1">
      <c r="A145" s="204" t="s">
        <v>382</v>
      </c>
      <c r="B145" s="463">
        <v>4000020140</v>
      </c>
      <c r="C145" s="498">
        <v>200</v>
      </c>
      <c r="D145" s="207">
        <v>10000</v>
      </c>
      <c r="E145" s="207"/>
      <c r="F145" s="207"/>
      <c r="G145" s="216"/>
    </row>
    <row r="146" spans="1:7" s="158" customFormat="1" ht="30" customHeight="1">
      <c r="A146" s="204" t="s">
        <v>383</v>
      </c>
      <c r="B146" s="465">
        <v>4000020150</v>
      </c>
      <c r="C146" s="498">
        <v>200</v>
      </c>
      <c r="D146" s="207">
        <v>70000</v>
      </c>
      <c r="E146" s="207">
        <v>4569.77</v>
      </c>
      <c r="F146" s="207"/>
      <c r="G146" s="216"/>
    </row>
    <row r="147" spans="1:7" s="158" customFormat="1" ht="26.25" customHeight="1">
      <c r="A147" s="204" t="s">
        <v>384</v>
      </c>
      <c r="B147" s="463">
        <v>4000020170</v>
      </c>
      <c r="C147" s="498">
        <v>200</v>
      </c>
      <c r="D147" s="207">
        <v>30000</v>
      </c>
      <c r="E147" s="207">
        <v>15000</v>
      </c>
      <c r="F147" s="207"/>
      <c r="G147" s="216"/>
    </row>
    <row r="148" spans="1:7" s="153" customFormat="1" ht="54" customHeight="1">
      <c r="A148" s="204" t="s">
        <v>385</v>
      </c>
      <c r="B148" s="463">
        <v>4000090050</v>
      </c>
      <c r="C148" s="217"/>
      <c r="D148" s="205">
        <f>D149+D150</f>
        <v>200000</v>
      </c>
      <c r="E148" s="205">
        <f>E149+E150</f>
        <v>61143.84</v>
      </c>
      <c r="F148" s="205"/>
      <c r="G148" s="216"/>
    </row>
    <row r="149" spans="1:7" s="153" customFormat="1" ht="54" customHeight="1">
      <c r="A149" s="183" t="s">
        <v>385</v>
      </c>
      <c r="B149" s="466">
        <v>4000090050</v>
      </c>
      <c r="C149" s="473">
        <v>200</v>
      </c>
      <c r="D149" s="212">
        <v>138856.16</v>
      </c>
      <c r="E149" s="176"/>
      <c r="F149" s="128"/>
      <c r="G149" s="199"/>
    </row>
    <row r="150" spans="1:7" s="153" customFormat="1" ht="54" customHeight="1">
      <c r="A150" s="183" t="s">
        <v>385</v>
      </c>
      <c r="B150" s="466">
        <v>4000090050</v>
      </c>
      <c r="C150" s="473">
        <v>800</v>
      </c>
      <c r="D150" s="177">
        <v>61143.84</v>
      </c>
      <c r="E150" s="176">
        <v>61143.84</v>
      </c>
      <c r="F150" s="128"/>
      <c r="G150" s="199"/>
    </row>
    <row r="151" spans="1:7" s="158" customFormat="1" ht="54.75" customHeight="1">
      <c r="A151" s="213" t="s">
        <v>386</v>
      </c>
      <c r="B151" s="465">
        <v>4000090060</v>
      </c>
      <c r="C151" s="499">
        <v>300</v>
      </c>
      <c r="D151" s="214">
        <v>144000</v>
      </c>
      <c r="E151" s="214">
        <v>41000</v>
      </c>
      <c r="F151" s="214"/>
      <c r="G151" s="216"/>
    </row>
    <row r="152" spans="1:7" s="158" customFormat="1" ht="51.75" customHeight="1">
      <c r="A152" s="215" t="s">
        <v>387</v>
      </c>
      <c r="B152" s="467" t="s">
        <v>388</v>
      </c>
      <c r="C152" s="217">
        <v>200</v>
      </c>
      <c r="D152" s="205">
        <v>100000</v>
      </c>
      <c r="E152" s="205"/>
      <c r="F152" s="205"/>
      <c r="G152" s="216"/>
    </row>
    <row r="153" spans="1:7" s="158" customFormat="1" ht="49.5" customHeight="1">
      <c r="A153" s="204" t="s">
        <v>389</v>
      </c>
      <c r="B153" s="462">
        <v>4000090110</v>
      </c>
      <c r="C153" s="217">
        <v>200</v>
      </c>
      <c r="D153" s="216">
        <v>460000</v>
      </c>
      <c r="E153" s="205">
        <v>85435.81</v>
      </c>
      <c r="F153" s="216"/>
      <c r="G153" s="216"/>
    </row>
    <row r="154" spans="1:7" s="158" customFormat="1" ht="39.75" customHeight="1">
      <c r="A154" s="204" t="s">
        <v>390</v>
      </c>
      <c r="B154" s="464">
        <v>4000090100</v>
      </c>
      <c r="C154" s="217">
        <v>800</v>
      </c>
      <c r="D154" s="205">
        <v>1843436.64</v>
      </c>
      <c r="E154" s="205"/>
      <c r="F154" s="205"/>
      <c r="G154" s="216"/>
    </row>
    <row r="155" spans="1:7" s="158" customFormat="1" ht="97.5" customHeight="1">
      <c r="A155" s="204" t="s">
        <v>391</v>
      </c>
      <c r="B155" s="464">
        <v>4000090130</v>
      </c>
      <c r="C155" s="217">
        <v>800</v>
      </c>
      <c r="D155" s="205">
        <v>40000</v>
      </c>
      <c r="E155" s="205"/>
      <c r="F155" s="205"/>
      <c r="G155" s="216"/>
    </row>
    <row r="156" spans="1:7" s="158" customFormat="1" ht="25.5" customHeight="1">
      <c r="A156" s="204" t="s">
        <v>176</v>
      </c>
      <c r="B156" s="463"/>
      <c r="C156" s="217"/>
      <c r="D156" s="218"/>
      <c r="E156" s="205"/>
      <c r="F156" s="205"/>
      <c r="G156" s="216"/>
    </row>
    <row r="157" spans="1:7" ht="12.75">
      <c r="A157" s="219" t="s">
        <v>392</v>
      </c>
      <c r="B157" s="468"/>
      <c r="C157" s="500"/>
      <c r="D157" s="220">
        <f>D5+D133</f>
        <v>174390000.47000003</v>
      </c>
      <c r="E157" s="220">
        <f>E5+E133</f>
        <v>45738550.57</v>
      </c>
      <c r="F157" s="220"/>
      <c r="G157" s="198"/>
    </row>
    <row r="158" spans="4:7" ht="12.75">
      <c r="D158" s="221"/>
      <c r="E158" s="221"/>
      <c r="F158" s="221"/>
      <c r="G158" s="221"/>
    </row>
    <row r="159" spans="4:8" ht="12.75">
      <c r="D159" s="222"/>
      <c r="E159" s="222"/>
      <c r="F159" s="222"/>
      <c r="G159" s="222"/>
      <c r="H159" s="223"/>
    </row>
    <row r="160" spans="4:8" ht="12.75">
      <c r="D160" s="222"/>
      <c r="E160" s="222"/>
      <c r="F160" s="222"/>
      <c r="G160" s="222"/>
      <c r="H160" s="223"/>
    </row>
    <row r="161" spans="4:8" ht="12.75">
      <c r="D161" s="222"/>
      <c r="E161" s="222"/>
      <c r="F161" s="222"/>
      <c r="G161" s="222"/>
      <c r="H161" s="223"/>
    </row>
  </sheetData>
  <sheetProtection/>
  <mergeCells count="6">
    <mergeCell ref="B1:G1"/>
    <mergeCell ref="A2:G2"/>
    <mergeCell ref="A3:A4"/>
    <mergeCell ref="B3:B4"/>
    <mergeCell ref="C3:C4"/>
    <mergeCell ref="D3:G3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8"/>
  <sheetViews>
    <sheetView view="pageBreakPreview" zoomScale="60" zoomScaleNormal="160" zoomScalePageLayoutView="0" workbookViewId="0" topLeftCell="A1">
      <selection activeCell="M3" sqref="M3"/>
    </sheetView>
  </sheetViews>
  <sheetFormatPr defaultColWidth="8.88671875" defaultRowHeight="12.75"/>
  <cols>
    <col min="1" max="1" width="28.4453125" style="365" customWidth="1"/>
    <col min="2" max="3" width="2.99609375" style="365" customWidth="1"/>
    <col min="4" max="4" width="2.5546875" style="365" customWidth="1"/>
    <col min="5" max="5" width="8.4453125" style="365" customWidth="1"/>
    <col min="6" max="6" width="3.10546875" style="365" customWidth="1"/>
    <col min="7" max="7" width="8.6640625" style="367" customWidth="1"/>
    <col min="8" max="8" width="12.10546875" style="367" hidden="1" customWidth="1"/>
    <col min="9" max="9" width="9.10546875" style="367" customWidth="1"/>
    <col min="10" max="10" width="8.88671875" style="221" customWidth="1"/>
    <col min="11" max="11" width="0.10546875" style="226" customWidth="1"/>
    <col min="12" max="12" width="10.6640625" style="226" hidden="1" customWidth="1"/>
    <col min="13" max="13" width="24.10546875" style="226" hidden="1" customWidth="1"/>
    <col min="14" max="16384" width="8.88671875" style="226" customWidth="1"/>
  </cols>
  <sheetData>
    <row r="1" spans="1:10" ht="72.75" customHeight="1">
      <c r="A1" s="120"/>
      <c r="B1" s="120"/>
      <c r="C1" s="225"/>
      <c r="D1" s="596" t="s">
        <v>569</v>
      </c>
      <c r="E1" s="597"/>
      <c r="F1" s="597"/>
      <c r="G1" s="597"/>
      <c r="H1" s="597"/>
      <c r="I1" s="597"/>
      <c r="J1" s="598"/>
    </row>
    <row r="2" spans="1:10" ht="56.25" customHeight="1">
      <c r="A2" s="599" t="s">
        <v>551</v>
      </c>
      <c r="B2" s="599"/>
      <c r="C2" s="599"/>
      <c r="D2" s="599"/>
      <c r="E2" s="599"/>
      <c r="F2" s="599"/>
      <c r="G2" s="599"/>
      <c r="H2" s="599"/>
      <c r="I2" s="599"/>
      <c r="J2" s="600"/>
    </row>
    <row r="3" spans="1:10" ht="18" customHeight="1">
      <c r="A3" s="601" t="s">
        <v>393</v>
      </c>
      <c r="B3" s="602"/>
      <c r="C3" s="601" t="s">
        <v>394</v>
      </c>
      <c r="D3" s="601" t="s">
        <v>395</v>
      </c>
      <c r="E3" s="601" t="s">
        <v>262</v>
      </c>
      <c r="F3" s="601" t="s">
        <v>263</v>
      </c>
      <c r="G3" s="603" t="s">
        <v>396</v>
      </c>
      <c r="H3" s="603"/>
      <c r="I3" s="603"/>
      <c r="J3" s="604"/>
    </row>
    <row r="4" spans="1:10" ht="40.5" customHeight="1">
      <c r="A4" s="601" t="s">
        <v>265</v>
      </c>
      <c r="B4" s="602"/>
      <c r="C4" s="601" t="s">
        <v>265</v>
      </c>
      <c r="D4" s="601" t="s">
        <v>265</v>
      </c>
      <c r="E4" s="601" t="s">
        <v>265</v>
      </c>
      <c r="F4" s="601" t="s">
        <v>265</v>
      </c>
      <c r="G4" s="411" t="s">
        <v>547</v>
      </c>
      <c r="H4" s="411" t="s">
        <v>397</v>
      </c>
      <c r="I4" s="411" t="s">
        <v>554</v>
      </c>
      <c r="J4" s="411" t="s">
        <v>548</v>
      </c>
    </row>
    <row r="5" spans="1:10" ht="44.25" customHeight="1">
      <c r="A5" s="227" t="s">
        <v>398</v>
      </c>
      <c r="B5" s="228">
        <v>300</v>
      </c>
      <c r="C5" s="229" t="s">
        <v>265</v>
      </c>
      <c r="D5" s="229" t="s">
        <v>265</v>
      </c>
      <c r="E5" s="230" t="s">
        <v>265</v>
      </c>
      <c r="F5" s="230" t="s">
        <v>265</v>
      </c>
      <c r="G5" s="231"/>
      <c r="H5" s="231"/>
      <c r="I5" s="231"/>
      <c r="J5" s="231"/>
    </row>
    <row r="6" spans="1:10" s="239" customFormat="1" ht="30" customHeight="1">
      <c r="A6" s="232" t="s">
        <v>399</v>
      </c>
      <c r="B6" s="233">
        <v>300</v>
      </c>
      <c r="C6" s="234" t="s">
        <v>400</v>
      </c>
      <c r="D6" s="235" t="s">
        <v>265</v>
      </c>
      <c r="E6" s="236" t="s">
        <v>265</v>
      </c>
      <c r="F6" s="237" t="s">
        <v>265</v>
      </c>
      <c r="G6" s="238">
        <f>G7+G10+G15+G18</f>
        <v>27170047.84</v>
      </c>
      <c r="H6" s="238">
        <f>H7+H10+H15+H18</f>
        <v>0</v>
      </c>
      <c r="I6" s="238">
        <f>I7+I10+I15+I18</f>
        <v>4633865.08</v>
      </c>
      <c r="J6" s="512">
        <f>I6*100/G6</f>
        <v>17.055049395893885</v>
      </c>
    </row>
    <row r="7" spans="1:10" s="239" customFormat="1" ht="56.25" customHeight="1">
      <c r="A7" s="240" t="s">
        <v>401</v>
      </c>
      <c r="B7" s="241">
        <v>300</v>
      </c>
      <c r="C7" s="242" t="s">
        <v>400</v>
      </c>
      <c r="D7" s="243" t="s">
        <v>402</v>
      </c>
      <c r="E7" s="244"/>
      <c r="F7" s="245"/>
      <c r="G7" s="246">
        <f aca="true" t="shared" si="0" ref="G7:I8">G8</f>
        <v>1301411.5</v>
      </c>
      <c r="H7" s="246">
        <f t="shared" si="0"/>
        <v>0</v>
      </c>
      <c r="I7" s="246">
        <f t="shared" si="0"/>
        <v>272098.81</v>
      </c>
      <c r="J7" s="514">
        <f aca="true" t="shared" si="1" ref="J7:J70">I7*100/G7</f>
        <v>20.907976454795428</v>
      </c>
    </row>
    <row r="8" spans="1:10" s="239" customFormat="1" ht="27.75" customHeight="1">
      <c r="A8" s="247" t="s">
        <v>376</v>
      </c>
      <c r="B8" s="248">
        <v>300</v>
      </c>
      <c r="C8" s="249" t="s">
        <v>400</v>
      </c>
      <c r="D8" s="250" t="s">
        <v>402</v>
      </c>
      <c r="E8" s="251" t="s">
        <v>403</v>
      </c>
      <c r="F8" s="252"/>
      <c r="G8" s="212">
        <f t="shared" si="0"/>
        <v>1301411.5</v>
      </c>
      <c r="H8" s="212">
        <f t="shared" si="0"/>
        <v>0</v>
      </c>
      <c r="I8" s="212">
        <f t="shared" si="0"/>
        <v>272098.81</v>
      </c>
      <c r="J8" s="516">
        <f t="shared" si="1"/>
        <v>20.907976454795428</v>
      </c>
    </row>
    <row r="9" spans="1:10" s="239" customFormat="1" ht="77.25" customHeight="1">
      <c r="A9" s="201" t="s">
        <v>404</v>
      </c>
      <c r="B9" s="248">
        <v>300</v>
      </c>
      <c r="C9" s="249" t="s">
        <v>400</v>
      </c>
      <c r="D9" s="250" t="s">
        <v>402</v>
      </c>
      <c r="E9" s="251" t="s">
        <v>403</v>
      </c>
      <c r="F9" s="211">
        <v>100</v>
      </c>
      <c r="G9" s="212">
        <v>1301411.5</v>
      </c>
      <c r="H9" s="187"/>
      <c r="I9" s="212">
        <v>272098.81</v>
      </c>
      <c r="J9" s="516">
        <f t="shared" si="1"/>
        <v>20.907976454795428</v>
      </c>
    </row>
    <row r="10" spans="1:11" ht="60.75" customHeight="1">
      <c r="A10" s="253" t="s">
        <v>6</v>
      </c>
      <c r="B10" s="241">
        <v>300</v>
      </c>
      <c r="C10" s="242" t="s">
        <v>400</v>
      </c>
      <c r="D10" s="242" t="s">
        <v>405</v>
      </c>
      <c r="E10" s="244"/>
      <c r="F10" s="254"/>
      <c r="G10" s="255">
        <f>G11</f>
        <v>10941483</v>
      </c>
      <c r="H10" s="255">
        <f>H11</f>
        <v>0</v>
      </c>
      <c r="I10" s="255">
        <f>I11</f>
        <v>2589143.4899999998</v>
      </c>
      <c r="J10" s="514">
        <f t="shared" si="1"/>
        <v>23.66355173242969</v>
      </c>
      <c r="K10" s="256"/>
    </row>
    <row r="11" spans="1:10" ht="42" customHeight="1">
      <c r="A11" s="138" t="s">
        <v>406</v>
      </c>
      <c r="B11" s="257">
        <v>300</v>
      </c>
      <c r="C11" s="258" t="s">
        <v>400</v>
      </c>
      <c r="D11" s="258" t="s">
        <v>405</v>
      </c>
      <c r="E11" s="259" t="s">
        <v>407</v>
      </c>
      <c r="F11" s="260" t="s">
        <v>265</v>
      </c>
      <c r="G11" s="187">
        <f>G12+G13+G14</f>
        <v>10941483</v>
      </c>
      <c r="H11" s="187">
        <f>H12+H13+H14</f>
        <v>0</v>
      </c>
      <c r="I11" s="187">
        <f>I12+I13+I14</f>
        <v>2589143.4899999998</v>
      </c>
      <c r="J11" s="516">
        <f t="shared" si="1"/>
        <v>23.66355173242969</v>
      </c>
    </row>
    <row r="12" spans="1:10" ht="73.5" customHeight="1">
      <c r="A12" s="201" t="s">
        <v>404</v>
      </c>
      <c r="B12" s="257">
        <v>300</v>
      </c>
      <c r="C12" s="258" t="s">
        <v>400</v>
      </c>
      <c r="D12" s="258" t="s">
        <v>405</v>
      </c>
      <c r="E12" s="259" t="s">
        <v>407</v>
      </c>
      <c r="F12" s="258">
        <v>100</v>
      </c>
      <c r="G12" s="212">
        <v>10558062</v>
      </c>
      <c r="H12" s="261"/>
      <c r="I12" s="212">
        <v>2536754.15</v>
      </c>
      <c r="J12" s="516">
        <f t="shared" si="1"/>
        <v>24.026702533097456</v>
      </c>
    </row>
    <row r="13" spans="1:10" ht="24" customHeight="1">
      <c r="A13" s="201" t="s">
        <v>408</v>
      </c>
      <c r="B13" s="257">
        <v>300</v>
      </c>
      <c r="C13" s="258" t="s">
        <v>400</v>
      </c>
      <c r="D13" s="258" t="s">
        <v>405</v>
      </c>
      <c r="E13" s="259" t="s">
        <v>407</v>
      </c>
      <c r="F13" s="258">
        <v>200</v>
      </c>
      <c r="G13" s="212">
        <v>381421</v>
      </c>
      <c r="H13" s="262"/>
      <c r="I13" s="212">
        <v>52389.34</v>
      </c>
      <c r="J13" s="516">
        <f t="shared" si="1"/>
        <v>13.735305607189956</v>
      </c>
    </row>
    <row r="14" spans="1:10" ht="18" customHeight="1">
      <c r="A14" s="138" t="s">
        <v>409</v>
      </c>
      <c r="B14" s="257">
        <v>300</v>
      </c>
      <c r="C14" s="258" t="s">
        <v>400</v>
      </c>
      <c r="D14" s="258" t="s">
        <v>405</v>
      </c>
      <c r="E14" s="259" t="s">
        <v>407</v>
      </c>
      <c r="F14" s="258">
        <v>800</v>
      </c>
      <c r="G14" s="212">
        <v>2000</v>
      </c>
      <c r="H14" s="261"/>
      <c r="I14" s="212"/>
      <c r="J14" s="516">
        <f t="shared" si="1"/>
        <v>0</v>
      </c>
    </row>
    <row r="15" spans="1:10" ht="17.25" customHeight="1">
      <c r="A15" s="263" t="s">
        <v>7</v>
      </c>
      <c r="B15" s="264">
        <v>300</v>
      </c>
      <c r="C15" s="242" t="s">
        <v>400</v>
      </c>
      <c r="D15" s="265">
        <v>11</v>
      </c>
      <c r="E15" s="244"/>
      <c r="F15" s="266"/>
      <c r="G15" s="246">
        <f>G16</f>
        <v>100000</v>
      </c>
      <c r="H15" s="246">
        <f>H16</f>
        <v>0</v>
      </c>
      <c r="I15" s="246"/>
      <c r="J15" s="514">
        <f t="shared" si="1"/>
        <v>0</v>
      </c>
    </row>
    <row r="16" spans="1:10" ht="52.5" customHeight="1">
      <c r="A16" s="267" t="s">
        <v>380</v>
      </c>
      <c r="B16" s="268">
        <v>300</v>
      </c>
      <c r="C16" s="269" t="s">
        <v>400</v>
      </c>
      <c r="D16" s="258">
        <v>11</v>
      </c>
      <c r="E16" s="270">
        <v>4000020120</v>
      </c>
      <c r="F16" s="271"/>
      <c r="G16" s="212">
        <f>G17</f>
        <v>100000</v>
      </c>
      <c r="H16" s="212">
        <f>H17</f>
        <v>0</v>
      </c>
      <c r="I16" s="212"/>
      <c r="J16" s="516">
        <f t="shared" si="1"/>
        <v>0</v>
      </c>
    </row>
    <row r="17" spans="1:10" ht="14.25" customHeight="1">
      <c r="A17" s="138" t="s">
        <v>409</v>
      </c>
      <c r="B17" s="268">
        <v>300</v>
      </c>
      <c r="C17" s="269" t="s">
        <v>400</v>
      </c>
      <c r="D17" s="258">
        <v>11</v>
      </c>
      <c r="E17" s="270">
        <v>4000020120</v>
      </c>
      <c r="F17" s="258">
        <v>800</v>
      </c>
      <c r="G17" s="212">
        <v>100000</v>
      </c>
      <c r="H17" s="187"/>
      <c r="I17" s="212"/>
      <c r="J17" s="516">
        <f t="shared" si="1"/>
        <v>0</v>
      </c>
    </row>
    <row r="18" spans="1:10" ht="13.5" customHeight="1">
      <c r="A18" s="253" t="s">
        <v>8</v>
      </c>
      <c r="B18" s="241">
        <v>300</v>
      </c>
      <c r="C18" s="242" t="s">
        <v>400</v>
      </c>
      <c r="D18" s="242" t="s">
        <v>410</v>
      </c>
      <c r="E18" s="244" t="s">
        <v>265</v>
      </c>
      <c r="F18" s="254" t="s">
        <v>265</v>
      </c>
      <c r="G18" s="255">
        <f>G19+G22+G24+G27+G30+G36+G38+G40</f>
        <v>14827153.34</v>
      </c>
      <c r="H18" s="255">
        <f>H19+H22+H24+H27+H30+H36+H38+H40</f>
        <v>0</v>
      </c>
      <c r="I18" s="255">
        <f>I19+I22+I24+I27+I30+I36+I38+I40</f>
        <v>1772622.78</v>
      </c>
      <c r="J18" s="514">
        <f t="shared" si="1"/>
        <v>11.955246832295861</v>
      </c>
    </row>
    <row r="19" spans="1:10" ht="42" customHeight="1">
      <c r="A19" s="138" t="s">
        <v>411</v>
      </c>
      <c r="B19" s="272">
        <v>300</v>
      </c>
      <c r="C19" s="269" t="s">
        <v>400</v>
      </c>
      <c r="D19" s="269" t="s">
        <v>410</v>
      </c>
      <c r="E19" s="270" t="s">
        <v>412</v>
      </c>
      <c r="F19" s="260"/>
      <c r="G19" s="273">
        <f>G20+G21</f>
        <v>200000</v>
      </c>
      <c r="H19" s="273">
        <f>H20+H21</f>
        <v>0</v>
      </c>
      <c r="I19" s="273">
        <f>I20+I21</f>
        <v>61143.84</v>
      </c>
      <c r="J19" s="517">
        <f t="shared" si="1"/>
        <v>30.57192</v>
      </c>
    </row>
    <row r="20" spans="1:10" ht="32.25" customHeight="1">
      <c r="A20" s="201" t="s">
        <v>408</v>
      </c>
      <c r="B20" s="272">
        <v>300</v>
      </c>
      <c r="C20" s="269" t="s">
        <v>400</v>
      </c>
      <c r="D20" s="269" t="s">
        <v>410</v>
      </c>
      <c r="E20" s="270" t="s">
        <v>412</v>
      </c>
      <c r="F20" s="258">
        <v>200</v>
      </c>
      <c r="G20" s="421">
        <v>138856.16</v>
      </c>
      <c r="H20" s="212"/>
      <c r="I20" s="212"/>
      <c r="J20" s="516">
        <f t="shared" si="1"/>
        <v>0</v>
      </c>
    </row>
    <row r="21" spans="1:10" ht="18" customHeight="1">
      <c r="A21" s="138" t="s">
        <v>409</v>
      </c>
      <c r="B21" s="272">
        <v>300</v>
      </c>
      <c r="C21" s="269" t="s">
        <v>400</v>
      </c>
      <c r="D21" s="269" t="s">
        <v>410</v>
      </c>
      <c r="E21" s="270" t="s">
        <v>412</v>
      </c>
      <c r="F21" s="258">
        <v>800</v>
      </c>
      <c r="G21" s="421">
        <v>61143.84</v>
      </c>
      <c r="H21" s="187"/>
      <c r="I21" s="177">
        <v>61143.84</v>
      </c>
      <c r="J21" s="516">
        <f t="shared" si="1"/>
        <v>100</v>
      </c>
    </row>
    <row r="22" spans="1:10" ht="36.75" customHeight="1">
      <c r="A22" s="138" t="s">
        <v>382</v>
      </c>
      <c r="B22" s="272">
        <v>300</v>
      </c>
      <c r="C22" s="269" t="s">
        <v>400</v>
      </c>
      <c r="D22" s="269" t="s">
        <v>410</v>
      </c>
      <c r="E22" s="270">
        <v>4000020140</v>
      </c>
      <c r="F22" s="274"/>
      <c r="G22" s="273">
        <f>G23</f>
        <v>10000</v>
      </c>
      <c r="H22" s="273">
        <f>H23</f>
        <v>0</v>
      </c>
      <c r="I22" s="273">
        <f>I23</f>
        <v>0</v>
      </c>
      <c r="J22" s="517">
        <f t="shared" si="1"/>
        <v>0</v>
      </c>
    </row>
    <row r="23" spans="1:10" ht="24.75" customHeight="1">
      <c r="A23" s="201" t="s">
        <v>408</v>
      </c>
      <c r="B23" s="272">
        <v>300</v>
      </c>
      <c r="C23" s="269" t="s">
        <v>400</v>
      </c>
      <c r="D23" s="269" t="s">
        <v>410</v>
      </c>
      <c r="E23" s="270">
        <v>4000020140</v>
      </c>
      <c r="F23" s="258">
        <v>200</v>
      </c>
      <c r="G23" s="177">
        <v>10000</v>
      </c>
      <c r="H23" s="187"/>
      <c r="I23" s="177">
        <v>0</v>
      </c>
      <c r="J23" s="516">
        <f t="shared" si="1"/>
        <v>0</v>
      </c>
    </row>
    <row r="24" spans="1:10" ht="36.75" customHeight="1">
      <c r="A24" s="130" t="s">
        <v>413</v>
      </c>
      <c r="B24" s="272">
        <v>300</v>
      </c>
      <c r="C24" s="269" t="s">
        <v>400</v>
      </c>
      <c r="D24" s="269" t="s">
        <v>410</v>
      </c>
      <c r="E24" s="275" t="s">
        <v>274</v>
      </c>
      <c r="F24" s="258"/>
      <c r="G24" s="273">
        <f>G25+G26</f>
        <v>96210</v>
      </c>
      <c r="H24" s="273">
        <f>H25+H26</f>
        <v>0</v>
      </c>
      <c r="I24" s="273">
        <f>I25+I26</f>
        <v>24363</v>
      </c>
      <c r="J24" s="517">
        <f t="shared" si="1"/>
        <v>25.32273152478952</v>
      </c>
    </row>
    <row r="25" spans="1:10" s="277" customFormat="1" ht="27.75" customHeight="1">
      <c r="A25" s="267" t="s">
        <v>408</v>
      </c>
      <c r="B25" s="272">
        <v>300</v>
      </c>
      <c r="C25" s="269" t="s">
        <v>400</v>
      </c>
      <c r="D25" s="269" t="s">
        <v>410</v>
      </c>
      <c r="E25" s="275" t="s">
        <v>274</v>
      </c>
      <c r="F25" s="258">
        <v>200</v>
      </c>
      <c r="G25" s="177">
        <v>7000</v>
      </c>
      <c r="H25" s="276"/>
      <c r="I25" s="187">
        <v>1950</v>
      </c>
      <c r="J25" s="516">
        <f t="shared" si="1"/>
        <v>27.857142857142858</v>
      </c>
    </row>
    <row r="26" spans="1:10" s="277" customFormat="1" ht="27.75" customHeight="1">
      <c r="A26" s="267" t="s">
        <v>414</v>
      </c>
      <c r="B26" s="272">
        <v>300</v>
      </c>
      <c r="C26" s="269" t="s">
        <v>400</v>
      </c>
      <c r="D26" s="269" t="s">
        <v>410</v>
      </c>
      <c r="E26" s="275" t="s">
        <v>274</v>
      </c>
      <c r="F26" s="258">
        <v>300</v>
      </c>
      <c r="G26" s="177">
        <v>89210</v>
      </c>
      <c r="H26" s="276"/>
      <c r="I26" s="187">
        <v>22413</v>
      </c>
      <c r="J26" s="516">
        <f t="shared" si="1"/>
        <v>25.123865037551845</v>
      </c>
    </row>
    <row r="27" spans="1:10" ht="50.25" customHeight="1">
      <c r="A27" s="267" t="s">
        <v>280</v>
      </c>
      <c r="B27" s="272">
        <v>300</v>
      </c>
      <c r="C27" s="269" t="s">
        <v>400</v>
      </c>
      <c r="D27" s="269" t="s">
        <v>410</v>
      </c>
      <c r="E27" s="275" t="s">
        <v>281</v>
      </c>
      <c r="F27" s="258"/>
      <c r="G27" s="273">
        <f>G28+G29</f>
        <v>12168462</v>
      </c>
      <c r="H27" s="273">
        <f>H28+H29</f>
        <v>0</v>
      </c>
      <c r="I27" s="273">
        <f>I28+I29</f>
        <v>1528206.7</v>
      </c>
      <c r="J27" s="517">
        <f t="shared" si="1"/>
        <v>12.558749823930091</v>
      </c>
    </row>
    <row r="28" spans="1:10" ht="26.25" customHeight="1">
      <c r="A28" s="267" t="s">
        <v>408</v>
      </c>
      <c r="B28" s="272">
        <v>300</v>
      </c>
      <c r="C28" s="269" t="s">
        <v>400</v>
      </c>
      <c r="D28" s="269" t="s">
        <v>410</v>
      </c>
      <c r="E28" s="275" t="s">
        <v>281</v>
      </c>
      <c r="F28" s="258">
        <v>200</v>
      </c>
      <c r="G28" s="177">
        <v>12167162</v>
      </c>
      <c r="H28" s="276"/>
      <c r="I28" s="177">
        <v>1526906.7</v>
      </c>
      <c r="J28" s="516">
        <f t="shared" si="1"/>
        <v>12.549407166601382</v>
      </c>
    </row>
    <row r="29" spans="1:10" ht="26.25" customHeight="1">
      <c r="A29" s="138" t="s">
        <v>409</v>
      </c>
      <c r="B29" s="272">
        <v>300</v>
      </c>
      <c r="C29" s="269" t="s">
        <v>400</v>
      </c>
      <c r="D29" s="269" t="s">
        <v>410</v>
      </c>
      <c r="E29" s="275" t="s">
        <v>281</v>
      </c>
      <c r="F29" s="258">
        <v>800</v>
      </c>
      <c r="G29" s="177">
        <v>1300</v>
      </c>
      <c r="H29" s="276"/>
      <c r="I29" s="177">
        <v>1300</v>
      </c>
      <c r="J29" s="516">
        <f t="shared" si="1"/>
        <v>100</v>
      </c>
    </row>
    <row r="30" spans="1:10" ht="29.25" customHeight="1">
      <c r="A30" s="138" t="s">
        <v>285</v>
      </c>
      <c r="B30" s="272">
        <v>300</v>
      </c>
      <c r="C30" s="269" t="s">
        <v>400</v>
      </c>
      <c r="D30" s="269" t="s">
        <v>410</v>
      </c>
      <c r="E30" s="275" t="s">
        <v>286</v>
      </c>
      <c r="F30" s="278"/>
      <c r="G30" s="273">
        <f>G31</f>
        <v>477592.7</v>
      </c>
      <c r="H30" s="273">
        <f>H31</f>
        <v>0</v>
      </c>
      <c r="I30" s="273">
        <f>I31</f>
        <v>131195.24</v>
      </c>
      <c r="J30" s="517">
        <f t="shared" si="1"/>
        <v>27.470109991212176</v>
      </c>
    </row>
    <row r="31" spans="1:10" s="277" customFormat="1" ht="25.5" customHeight="1">
      <c r="A31" s="267" t="s">
        <v>408</v>
      </c>
      <c r="B31" s="272">
        <v>300</v>
      </c>
      <c r="C31" s="269" t="s">
        <v>400</v>
      </c>
      <c r="D31" s="269" t="s">
        <v>410</v>
      </c>
      <c r="E31" s="275" t="s">
        <v>286</v>
      </c>
      <c r="F31" s="258">
        <v>200</v>
      </c>
      <c r="G31" s="212">
        <f>G32+G33+G34+G35</f>
        <v>477592.7</v>
      </c>
      <c r="H31" s="212">
        <f>H32+H33+H34+H35</f>
        <v>0</v>
      </c>
      <c r="I31" s="212">
        <f>I32+I33+I34+I35</f>
        <v>131195.24</v>
      </c>
      <c r="J31" s="516">
        <f t="shared" si="1"/>
        <v>27.470109991212176</v>
      </c>
    </row>
    <row r="32" spans="1:10" s="277" customFormat="1" ht="28.5" customHeight="1">
      <c r="A32" s="138" t="s">
        <v>415</v>
      </c>
      <c r="B32" s="272"/>
      <c r="C32" s="269" t="s">
        <v>400</v>
      </c>
      <c r="D32" s="269" t="s">
        <v>410</v>
      </c>
      <c r="E32" s="275" t="s">
        <v>294</v>
      </c>
      <c r="F32" s="258">
        <v>200</v>
      </c>
      <c r="G32" s="212">
        <v>8000</v>
      </c>
      <c r="H32" s="187"/>
      <c r="I32" s="212">
        <v>700</v>
      </c>
      <c r="J32" s="516">
        <f t="shared" si="1"/>
        <v>8.75</v>
      </c>
    </row>
    <row r="33" spans="1:10" s="277" customFormat="1" ht="26.25" customHeight="1">
      <c r="A33" s="138" t="s">
        <v>416</v>
      </c>
      <c r="B33" s="272"/>
      <c r="C33" s="269" t="s">
        <v>400</v>
      </c>
      <c r="D33" s="269" t="s">
        <v>410</v>
      </c>
      <c r="E33" s="275" t="s">
        <v>290</v>
      </c>
      <c r="F33" s="258">
        <v>200</v>
      </c>
      <c r="G33" s="212">
        <v>90000</v>
      </c>
      <c r="H33" s="187"/>
      <c r="I33" s="212">
        <v>39054.99</v>
      </c>
      <c r="J33" s="516">
        <f t="shared" si="1"/>
        <v>43.39443333333333</v>
      </c>
    </row>
    <row r="34" spans="1:10" s="277" customFormat="1" ht="27" customHeight="1">
      <c r="A34" s="138" t="s">
        <v>417</v>
      </c>
      <c r="B34" s="272"/>
      <c r="C34" s="269" t="s">
        <v>400</v>
      </c>
      <c r="D34" s="269" t="s">
        <v>410</v>
      </c>
      <c r="E34" s="275" t="s">
        <v>292</v>
      </c>
      <c r="F34" s="258">
        <v>200</v>
      </c>
      <c r="G34" s="212">
        <v>20000</v>
      </c>
      <c r="H34" s="187"/>
      <c r="I34" s="212">
        <v>2461.89</v>
      </c>
      <c r="J34" s="516">
        <f t="shared" si="1"/>
        <v>12.30945</v>
      </c>
    </row>
    <row r="35" spans="1:10" s="277" customFormat="1" ht="42" customHeight="1">
      <c r="A35" s="138" t="s">
        <v>287</v>
      </c>
      <c r="B35" s="272"/>
      <c r="C35" s="269" t="s">
        <v>400</v>
      </c>
      <c r="D35" s="269" t="s">
        <v>410</v>
      </c>
      <c r="E35" s="275" t="s">
        <v>288</v>
      </c>
      <c r="F35" s="258">
        <v>200</v>
      </c>
      <c r="G35" s="212">
        <v>359592.7</v>
      </c>
      <c r="H35" s="187"/>
      <c r="I35" s="212">
        <v>88978.36</v>
      </c>
      <c r="J35" s="516">
        <f t="shared" si="1"/>
        <v>24.744206431331893</v>
      </c>
    </row>
    <row r="36" spans="1:10" s="277" customFormat="1" ht="26.25" customHeight="1">
      <c r="A36" s="279" t="s">
        <v>418</v>
      </c>
      <c r="B36" s="272">
        <v>300</v>
      </c>
      <c r="C36" s="269" t="s">
        <v>400</v>
      </c>
      <c r="D36" s="269" t="s">
        <v>410</v>
      </c>
      <c r="E36" s="275" t="s">
        <v>419</v>
      </c>
      <c r="F36" s="258"/>
      <c r="G36" s="273">
        <f>G37</f>
        <v>28452</v>
      </c>
      <c r="H36" s="273">
        <f>H37</f>
        <v>0</v>
      </c>
      <c r="I36" s="273">
        <f>I37</f>
        <v>27714</v>
      </c>
      <c r="J36" s="517">
        <f t="shared" si="1"/>
        <v>97.40615773935049</v>
      </c>
    </row>
    <row r="37" spans="1:10" s="277" customFormat="1" ht="26.25" customHeight="1">
      <c r="A37" s="138" t="s">
        <v>409</v>
      </c>
      <c r="B37" s="272">
        <v>300</v>
      </c>
      <c r="C37" s="269" t="s">
        <v>400</v>
      </c>
      <c r="D37" s="269" t="s">
        <v>410</v>
      </c>
      <c r="E37" s="275" t="s">
        <v>419</v>
      </c>
      <c r="F37" s="258">
        <v>800</v>
      </c>
      <c r="G37" s="212">
        <v>28452</v>
      </c>
      <c r="H37" s="187"/>
      <c r="I37" s="212">
        <v>27714</v>
      </c>
      <c r="J37" s="516">
        <f t="shared" si="1"/>
        <v>97.40615773935049</v>
      </c>
    </row>
    <row r="38" spans="1:10" s="277" customFormat="1" ht="36.75" customHeight="1">
      <c r="A38" s="138" t="s">
        <v>390</v>
      </c>
      <c r="B38" s="272">
        <v>300</v>
      </c>
      <c r="C38" s="269" t="s">
        <v>400</v>
      </c>
      <c r="D38" s="269" t="s">
        <v>410</v>
      </c>
      <c r="E38" s="275" t="s">
        <v>420</v>
      </c>
      <c r="F38" s="280"/>
      <c r="G38" s="273">
        <f>G39</f>
        <v>1843436.64</v>
      </c>
      <c r="H38" s="273">
        <f>H39</f>
        <v>0</v>
      </c>
      <c r="I38" s="273"/>
      <c r="J38" s="517">
        <f t="shared" si="1"/>
        <v>0</v>
      </c>
    </row>
    <row r="39" spans="1:10" s="277" customFormat="1" ht="26.25" customHeight="1">
      <c r="A39" s="138" t="s">
        <v>409</v>
      </c>
      <c r="B39" s="272">
        <v>300</v>
      </c>
      <c r="C39" s="269" t="s">
        <v>400</v>
      </c>
      <c r="D39" s="269" t="s">
        <v>410</v>
      </c>
      <c r="E39" s="275" t="s">
        <v>420</v>
      </c>
      <c r="F39" s="258">
        <v>800</v>
      </c>
      <c r="G39" s="212">
        <v>1843436.64</v>
      </c>
      <c r="H39" s="187"/>
      <c r="I39" s="212"/>
      <c r="J39" s="516">
        <f t="shared" si="1"/>
        <v>0</v>
      </c>
    </row>
    <row r="40" spans="1:10" s="277" customFormat="1" ht="17.25" customHeight="1">
      <c r="A40" s="138" t="s">
        <v>372</v>
      </c>
      <c r="B40" s="272">
        <v>300</v>
      </c>
      <c r="C40" s="269" t="s">
        <v>400</v>
      </c>
      <c r="D40" s="269" t="s">
        <v>410</v>
      </c>
      <c r="E40" s="275" t="s">
        <v>421</v>
      </c>
      <c r="F40" s="258"/>
      <c r="G40" s="273">
        <f>G41</f>
        <v>3000</v>
      </c>
      <c r="H40" s="273">
        <f>H41</f>
        <v>0</v>
      </c>
      <c r="I40" s="273">
        <f>I41</f>
        <v>0</v>
      </c>
      <c r="J40" s="517">
        <f t="shared" si="1"/>
        <v>0</v>
      </c>
    </row>
    <row r="41" spans="1:10" s="277" customFormat="1" ht="32.25" customHeight="1">
      <c r="A41" s="267" t="s">
        <v>408</v>
      </c>
      <c r="B41" s="272">
        <v>300</v>
      </c>
      <c r="C41" s="269" t="s">
        <v>400</v>
      </c>
      <c r="D41" s="269" t="s">
        <v>410</v>
      </c>
      <c r="E41" s="275" t="s">
        <v>421</v>
      </c>
      <c r="F41" s="258">
        <v>200</v>
      </c>
      <c r="G41" s="212">
        <v>3000</v>
      </c>
      <c r="H41" s="187"/>
      <c r="I41" s="212">
        <v>0</v>
      </c>
      <c r="J41" s="516">
        <f t="shared" si="1"/>
        <v>0</v>
      </c>
    </row>
    <row r="42" spans="1:10" ht="63" customHeight="1">
      <c r="A42" s="232" t="s">
        <v>63</v>
      </c>
      <c r="B42" s="233">
        <v>300</v>
      </c>
      <c r="C42" s="234" t="s">
        <v>422</v>
      </c>
      <c r="D42" s="235" t="s">
        <v>265</v>
      </c>
      <c r="E42" s="236"/>
      <c r="F42" s="237"/>
      <c r="G42" s="238">
        <f>G43</f>
        <v>429040</v>
      </c>
      <c r="H42" s="238">
        <f>H43</f>
        <v>0</v>
      </c>
      <c r="I42" s="238">
        <f>I43</f>
        <v>18820</v>
      </c>
      <c r="J42" s="512">
        <f t="shared" si="1"/>
        <v>4.386537385791534</v>
      </c>
    </row>
    <row r="43" spans="1:10" ht="52.5" customHeight="1">
      <c r="A43" s="253" t="s">
        <v>251</v>
      </c>
      <c r="B43" s="241">
        <v>300</v>
      </c>
      <c r="C43" s="242" t="s">
        <v>422</v>
      </c>
      <c r="D43" s="242">
        <v>10</v>
      </c>
      <c r="E43" s="282"/>
      <c r="F43" s="283"/>
      <c r="G43" s="246">
        <f>G44+G46</f>
        <v>429040</v>
      </c>
      <c r="H43" s="246">
        <f>H44+H46</f>
        <v>0</v>
      </c>
      <c r="I43" s="246">
        <f>I44+I46</f>
        <v>18820</v>
      </c>
      <c r="J43" s="514">
        <f t="shared" si="1"/>
        <v>4.386537385791534</v>
      </c>
    </row>
    <row r="44" spans="1:10" ht="37.5" customHeight="1">
      <c r="A44" s="267" t="s">
        <v>300</v>
      </c>
      <c r="B44" s="272">
        <v>300</v>
      </c>
      <c r="C44" s="269" t="s">
        <v>422</v>
      </c>
      <c r="D44" s="269">
        <v>10</v>
      </c>
      <c r="E44" s="275" t="s">
        <v>423</v>
      </c>
      <c r="F44" s="284"/>
      <c r="G44" s="273">
        <f>G45</f>
        <v>277000</v>
      </c>
      <c r="H44" s="273">
        <f>H45</f>
        <v>0</v>
      </c>
      <c r="I44" s="273"/>
      <c r="J44" s="517">
        <f t="shared" si="1"/>
        <v>0</v>
      </c>
    </row>
    <row r="45" spans="1:10" ht="26.25" customHeight="1">
      <c r="A45" s="267" t="s">
        <v>408</v>
      </c>
      <c r="B45" s="272">
        <v>300</v>
      </c>
      <c r="C45" s="269" t="s">
        <v>422</v>
      </c>
      <c r="D45" s="269">
        <v>10</v>
      </c>
      <c r="E45" s="275" t="s">
        <v>423</v>
      </c>
      <c r="F45" s="258">
        <v>200</v>
      </c>
      <c r="G45" s="177">
        <v>277000</v>
      </c>
      <c r="H45" s="276"/>
      <c r="I45" s="177"/>
      <c r="J45" s="516">
        <f t="shared" si="1"/>
        <v>0</v>
      </c>
    </row>
    <row r="46" spans="1:10" ht="39" customHeight="1">
      <c r="A46" s="267" t="s">
        <v>303</v>
      </c>
      <c r="B46" s="272">
        <v>300</v>
      </c>
      <c r="C46" s="269" t="s">
        <v>422</v>
      </c>
      <c r="D46" s="269">
        <v>10</v>
      </c>
      <c r="E46" s="275" t="s">
        <v>304</v>
      </c>
      <c r="F46" s="260"/>
      <c r="G46" s="273">
        <f>G47</f>
        <v>152040</v>
      </c>
      <c r="H46" s="273">
        <f>H47</f>
        <v>0</v>
      </c>
      <c r="I46" s="273">
        <f>I47</f>
        <v>18820</v>
      </c>
      <c r="J46" s="517">
        <f t="shared" si="1"/>
        <v>12.378321494343593</v>
      </c>
    </row>
    <row r="47" spans="1:10" s="158" customFormat="1" ht="27" customHeight="1">
      <c r="A47" s="267" t="s">
        <v>408</v>
      </c>
      <c r="B47" s="272">
        <v>300</v>
      </c>
      <c r="C47" s="269" t="s">
        <v>422</v>
      </c>
      <c r="D47" s="269">
        <v>10</v>
      </c>
      <c r="E47" s="275" t="s">
        <v>304</v>
      </c>
      <c r="F47" s="258">
        <v>200</v>
      </c>
      <c r="G47" s="177">
        <v>152040</v>
      </c>
      <c r="H47" s="276"/>
      <c r="I47" s="212">
        <v>18820</v>
      </c>
      <c r="J47" s="516">
        <f t="shared" si="1"/>
        <v>12.378321494343593</v>
      </c>
    </row>
    <row r="48" spans="1:10" s="287" customFormat="1" ht="30" customHeight="1">
      <c r="A48" s="232" t="s">
        <v>82</v>
      </c>
      <c r="B48" s="285">
        <v>300</v>
      </c>
      <c r="C48" s="286" t="s">
        <v>405</v>
      </c>
      <c r="D48" s="286"/>
      <c r="E48" s="236"/>
      <c r="F48" s="235"/>
      <c r="G48" s="238">
        <f>G49+G52+G67</f>
        <v>54917422.75</v>
      </c>
      <c r="H48" s="238">
        <f>H49+H52+H67</f>
        <v>0</v>
      </c>
      <c r="I48" s="238">
        <f>I49+I52+I67</f>
        <v>4002565.7</v>
      </c>
      <c r="J48" s="512">
        <f t="shared" si="1"/>
        <v>7.288334920997363</v>
      </c>
    </row>
    <row r="49" spans="1:10" s="289" customFormat="1" ht="18" customHeight="1">
      <c r="A49" s="240" t="s">
        <v>424</v>
      </c>
      <c r="B49" s="288">
        <v>300</v>
      </c>
      <c r="C49" s="243" t="s">
        <v>405</v>
      </c>
      <c r="D49" s="243" t="s">
        <v>425</v>
      </c>
      <c r="E49" s="244"/>
      <c r="F49" s="266"/>
      <c r="G49" s="246">
        <f>G50</f>
        <v>100000</v>
      </c>
      <c r="H49" s="246">
        <f>H50</f>
        <v>0</v>
      </c>
      <c r="I49" s="246">
        <f>I50</f>
        <v>0</v>
      </c>
      <c r="J49" s="514">
        <f t="shared" si="1"/>
        <v>0</v>
      </c>
    </row>
    <row r="50" spans="1:10" s="289" customFormat="1" ht="40.5" customHeight="1">
      <c r="A50" s="290" t="s">
        <v>426</v>
      </c>
      <c r="B50" s="251">
        <v>300</v>
      </c>
      <c r="C50" s="291" t="s">
        <v>405</v>
      </c>
      <c r="D50" s="291" t="s">
        <v>425</v>
      </c>
      <c r="E50" s="275" t="s">
        <v>388</v>
      </c>
      <c r="F50" s="292"/>
      <c r="G50" s="212">
        <f>G51</f>
        <v>100000</v>
      </c>
      <c r="H50" s="212">
        <f>H51</f>
        <v>0</v>
      </c>
      <c r="I50" s="212"/>
      <c r="J50" s="516">
        <f t="shared" si="1"/>
        <v>0</v>
      </c>
    </row>
    <row r="51" spans="1:10" s="289" customFormat="1" ht="27" customHeight="1">
      <c r="A51" s="267" t="s">
        <v>408</v>
      </c>
      <c r="B51" s="251">
        <v>300</v>
      </c>
      <c r="C51" s="291" t="s">
        <v>405</v>
      </c>
      <c r="D51" s="291" t="s">
        <v>425</v>
      </c>
      <c r="E51" s="275" t="s">
        <v>388</v>
      </c>
      <c r="F51" s="211">
        <v>200</v>
      </c>
      <c r="G51" s="212">
        <v>100000</v>
      </c>
      <c r="H51" s="293"/>
      <c r="I51" s="212"/>
      <c r="J51" s="516">
        <f t="shared" si="1"/>
        <v>0</v>
      </c>
    </row>
    <row r="52" spans="1:10" s="294" customFormat="1" ht="21.75" customHeight="1">
      <c r="A52" s="263" t="s">
        <v>427</v>
      </c>
      <c r="B52" s="241">
        <v>300</v>
      </c>
      <c r="C52" s="242" t="s">
        <v>405</v>
      </c>
      <c r="D52" s="242" t="s">
        <v>428</v>
      </c>
      <c r="E52" s="244"/>
      <c r="F52" s="254"/>
      <c r="G52" s="246">
        <f>G54</f>
        <v>54347422.75</v>
      </c>
      <c r="H52" s="246">
        <f>H54</f>
        <v>0</v>
      </c>
      <c r="I52" s="246">
        <f>I54</f>
        <v>4002565.7</v>
      </c>
      <c r="J52" s="514">
        <f t="shared" si="1"/>
        <v>7.364775544945229</v>
      </c>
    </row>
    <row r="53" spans="1:10" ht="52.5" customHeight="1">
      <c r="A53" s="267" t="s">
        <v>429</v>
      </c>
      <c r="B53" s="257">
        <v>300</v>
      </c>
      <c r="C53" s="269" t="s">
        <v>405</v>
      </c>
      <c r="D53" s="269" t="s">
        <v>428</v>
      </c>
      <c r="E53" s="275" t="s">
        <v>309</v>
      </c>
      <c r="F53" s="260"/>
      <c r="G53" s="212">
        <f aca="true" t="shared" si="2" ref="G53:I54">G54</f>
        <v>54347422.75</v>
      </c>
      <c r="H53" s="212">
        <f t="shared" si="2"/>
        <v>0</v>
      </c>
      <c r="I53" s="212">
        <f t="shared" si="2"/>
        <v>4002565.7</v>
      </c>
      <c r="J53" s="516">
        <f t="shared" si="1"/>
        <v>7.364775544945229</v>
      </c>
    </row>
    <row r="54" spans="1:11" ht="27" customHeight="1">
      <c r="A54" s="201" t="s">
        <v>430</v>
      </c>
      <c r="B54" s="257">
        <v>300</v>
      </c>
      <c r="C54" s="269" t="s">
        <v>405</v>
      </c>
      <c r="D54" s="269" t="s">
        <v>428</v>
      </c>
      <c r="E54" s="275" t="s">
        <v>309</v>
      </c>
      <c r="F54" s="258">
        <v>200</v>
      </c>
      <c r="G54" s="212">
        <f t="shared" si="2"/>
        <v>54347422.75</v>
      </c>
      <c r="H54" s="212">
        <f t="shared" si="2"/>
        <v>0</v>
      </c>
      <c r="I54" s="212">
        <f t="shared" si="2"/>
        <v>4002565.7</v>
      </c>
      <c r="J54" s="516">
        <f t="shared" si="1"/>
        <v>7.364775544945229</v>
      </c>
      <c r="K54" s="298"/>
    </row>
    <row r="55" spans="1:11" ht="24" customHeight="1">
      <c r="A55" s="295" t="s">
        <v>431</v>
      </c>
      <c r="B55" s="257"/>
      <c r="C55" s="269"/>
      <c r="D55" s="269"/>
      <c r="E55" s="296"/>
      <c r="F55" s="258"/>
      <c r="G55" s="177">
        <f>G57+G59+G61+G64</f>
        <v>54347422.75</v>
      </c>
      <c r="H55" s="177">
        <f>H57+H59+H61+H64</f>
        <v>0</v>
      </c>
      <c r="I55" s="177">
        <f>I57+I59+I61+I64</f>
        <v>4002565.7</v>
      </c>
      <c r="J55" s="516">
        <f t="shared" si="1"/>
        <v>7.364775544945229</v>
      </c>
      <c r="K55" s="298"/>
    </row>
    <row r="56" spans="1:13" ht="18" customHeight="1">
      <c r="A56" s="138" t="s">
        <v>432</v>
      </c>
      <c r="B56" s="257">
        <v>300</v>
      </c>
      <c r="C56" s="269" t="s">
        <v>405</v>
      </c>
      <c r="D56" s="269" t="s">
        <v>428</v>
      </c>
      <c r="E56" s="275" t="s">
        <v>311</v>
      </c>
      <c r="F56" s="226"/>
      <c r="G56" s="177">
        <f>G57</f>
        <v>12384000</v>
      </c>
      <c r="H56" s="177">
        <f>H57</f>
        <v>0</v>
      </c>
      <c r="I56" s="177">
        <f>I57</f>
        <v>4002565.7</v>
      </c>
      <c r="J56" s="516">
        <f t="shared" si="1"/>
        <v>32.32045946382429</v>
      </c>
      <c r="K56" s="374"/>
      <c r="L56" s="298"/>
      <c r="M56" s="298"/>
    </row>
    <row r="57" spans="1:12" ht="29.25" customHeight="1">
      <c r="A57" s="201" t="s">
        <v>430</v>
      </c>
      <c r="B57" s="257">
        <v>300</v>
      </c>
      <c r="C57" s="269" t="s">
        <v>405</v>
      </c>
      <c r="D57" s="269" t="s">
        <v>428</v>
      </c>
      <c r="E57" s="275" t="s">
        <v>311</v>
      </c>
      <c r="F57" s="258">
        <v>200</v>
      </c>
      <c r="G57" s="273">
        <v>12384000</v>
      </c>
      <c r="H57" s="281"/>
      <c r="I57" s="281">
        <v>4002565.7</v>
      </c>
      <c r="J57" s="517">
        <f t="shared" si="1"/>
        <v>32.32045946382429</v>
      </c>
      <c r="K57" s="374"/>
      <c r="L57" s="298"/>
    </row>
    <row r="58" spans="1:11" ht="18" customHeight="1">
      <c r="A58" s="138" t="s">
        <v>312</v>
      </c>
      <c r="B58" s="257">
        <v>300</v>
      </c>
      <c r="C58" s="269" t="s">
        <v>405</v>
      </c>
      <c r="D58" s="269" t="s">
        <v>428</v>
      </c>
      <c r="E58" s="275" t="s">
        <v>313</v>
      </c>
      <c r="F58" s="258"/>
      <c r="G58" s="177">
        <f>G59</f>
        <v>2668903</v>
      </c>
      <c r="H58" s="177">
        <f>H59</f>
        <v>0</v>
      </c>
      <c r="I58" s="177"/>
      <c r="J58" s="516">
        <f t="shared" si="1"/>
        <v>0</v>
      </c>
      <c r="K58" s="374"/>
    </row>
    <row r="59" spans="1:10" ht="28.5" customHeight="1">
      <c r="A59" s="201" t="s">
        <v>430</v>
      </c>
      <c r="B59" s="257">
        <v>300</v>
      </c>
      <c r="C59" s="269" t="s">
        <v>405</v>
      </c>
      <c r="D59" s="269" t="s">
        <v>428</v>
      </c>
      <c r="E59" s="275" t="s">
        <v>313</v>
      </c>
      <c r="F59" s="258">
        <v>200</v>
      </c>
      <c r="G59" s="273">
        <v>2668903</v>
      </c>
      <c r="H59" s="281"/>
      <c r="I59" s="281"/>
      <c r="J59" s="517">
        <f t="shared" si="1"/>
        <v>0</v>
      </c>
    </row>
    <row r="60" spans="1:13" ht="88.5" customHeight="1">
      <c r="A60" s="201" t="s">
        <v>482</v>
      </c>
      <c r="B60" s="257">
        <v>300</v>
      </c>
      <c r="C60" s="269" t="s">
        <v>405</v>
      </c>
      <c r="D60" s="269" t="s">
        <v>428</v>
      </c>
      <c r="E60" s="275" t="s">
        <v>481</v>
      </c>
      <c r="F60" s="258"/>
      <c r="G60" s="212">
        <f>G61</f>
        <v>11953064.06</v>
      </c>
      <c r="H60" s="187"/>
      <c r="I60" s="187"/>
      <c r="J60" s="516">
        <f t="shared" si="1"/>
        <v>0</v>
      </c>
      <c r="L60" s="298"/>
      <c r="M60" s="298"/>
    </row>
    <row r="61" spans="1:10" ht="31.5" customHeight="1">
      <c r="A61" s="201" t="s">
        <v>430</v>
      </c>
      <c r="B61" s="257">
        <v>300</v>
      </c>
      <c r="C61" s="269" t="s">
        <v>405</v>
      </c>
      <c r="D61" s="269" t="s">
        <v>428</v>
      </c>
      <c r="E61" s="275" t="s">
        <v>481</v>
      </c>
      <c r="F61" s="258">
        <v>200</v>
      </c>
      <c r="G61" s="273">
        <f>G62+G63</f>
        <v>11953064.06</v>
      </c>
      <c r="H61" s="281"/>
      <c r="I61" s="281"/>
      <c r="J61" s="517">
        <f t="shared" si="1"/>
        <v>0</v>
      </c>
    </row>
    <row r="62" spans="1:10" ht="16.5" customHeight="1">
      <c r="A62" s="371" t="s">
        <v>463</v>
      </c>
      <c r="B62" s="257">
        <v>300</v>
      </c>
      <c r="C62" s="269" t="s">
        <v>405</v>
      </c>
      <c r="D62" s="269" t="s">
        <v>428</v>
      </c>
      <c r="E62" s="275"/>
      <c r="F62" s="258"/>
      <c r="G62" s="380">
        <v>11833533.41</v>
      </c>
      <c r="H62" s="276"/>
      <c r="I62" s="187"/>
      <c r="J62" s="516">
        <f t="shared" si="1"/>
        <v>0</v>
      </c>
    </row>
    <row r="63" spans="1:10" ht="16.5" customHeight="1">
      <c r="A63" s="371" t="s">
        <v>464</v>
      </c>
      <c r="B63" s="257">
        <v>300</v>
      </c>
      <c r="C63" s="269" t="s">
        <v>405</v>
      </c>
      <c r="D63" s="269" t="s">
        <v>428</v>
      </c>
      <c r="E63" s="275"/>
      <c r="F63" s="258"/>
      <c r="G63" s="380">
        <v>119530.65</v>
      </c>
      <c r="H63" s="276"/>
      <c r="I63" s="187"/>
      <c r="J63" s="516">
        <f t="shared" si="1"/>
        <v>0</v>
      </c>
    </row>
    <row r="64" spans="1:10" ht="66" customHeight="1">
      <c r="A64" s="130" t="s">
        <v>535</v>
      </c>
      <c r="B64" s="257">
        <v>300</v>
      </c>
      <c r="C64" s="269" t="s">
        <v>405</v>
      </c>
      <c r="D64" s="269" t="s">
        <v>428</v>
      </c>
      <c r="E64" s="275" t="s">
        <v>534</v>
      </c>
      <c r="F64" s="258">
        <v>200</v>
      </c>
      <c r="G64" s="273">
        <f>G65+G66</f>
        <v>27341455.689999998</v>
      </c>
      <c r="H64" s="281"/>
      <c r="I64" s="281"/>
      <c r="J64" s="517">
        <f t="shared" si="1"/>
        <v>0</v>
      </c>
    </row>
    <row r="65" spans="1:10" ht="15.75" customHeight="1">
      <c r="A65" s="371" t="s">
        <v>463</v>
      </c>
      <c r="B65" s="257">
        <v>300</v>
      </c>
      <c r="C65" s="269" t="s">
        <v>405</v>
      </c>
      <c r="D65" s="269" t="s">
        <v>428</v>
      </c>
      <c r="E65" s="275"/>
      <c r="F65" s="258"/>
      <c r="G65" s="380">
        <v>25974382.9</v>
      </c>
      <c r="H65" s="276"/>
      <c r="I65" s="187"/>
      <c r="J65" s="516">
        <f t="shared" si="1"/>
        <v>0</v>
      </c>
    </row>
    <row r="66" spans="1:10" ht="15.75" customHeight="1">
      <c r="A66" s="371" t="s">
        <v>464</v>
      </c>
      <c r="B66" s="257">
        <v>300</v>
      </c>
      <c r="C66" s="269" t="s">
        <v>405</v>
      </c>
      <c r="D66" s="269" t="s">
        <v>428</v>
      </c>
      <c r="E66" s="275"/>
      <c r="F66" s="258"/>
      <c r="G66" s="380">
        <v>1367072.79</v>
      </c>
      <c r="H66" s="276"/>
      <c r="I66" s="187"/>
      <c r="J66" s="516">
        <f t="shared" si="1"/>
        <v>0</v>
      </c>
    </row>
    <row r="67" spans="1:10" ht="25.5" customHeight="1">
      <c r="A67" s="263" t="s">
        <v>83</v>
      </c>
      <c r="B67" s="241">
        <v>300</v>
      </c>
      <c r="C67" s="242" t="s">
        <v>405</v>
      </c>
      <c r="D67" s="242" t="s">
        <v>433</v>
      </c>
      <c r="E67" s="282"/>
      <c r="F67" s="283"/>
      <c r="G67" s="246">
        <f aca="true" t="shared" si="3" ref="G67:I69">G68</f>
        <v>470000</v>
      </c>
      <c r="H67" s="246">
        <f t="shared" si="3"/>
        <v>0</v>
      </c>
      <c r="I67" s="246">
        <f t="shared" si="3"/>
        <v>0</v>
      </c>
      <c r="J67" s="514">
        <f t="shared" si="1"/>
        <v>0</v>
      </c>
    </row>
    <row r="68" spans="1:10" ht="24" customHeight="1">
      <c r="A68" s="299" t="s">
        <v>317</v>
      </c>
      <c r="B68" s="272">
        <v>300</v>
      </c>
      <c r="C68" s="269" t="s">
        <v>405</v>
      </c>
      <c r="D68" s="269" t="s">
        <v>433</v>
      </c>
      <c r="E68" s="275" t="s">
        <v>319</v>
      </c>
      <c r="F68" s="284"/>
      <c r="G68" s="273">
        <f t="shared" si="3"/>
        <v>470000</v>
      </c>
      <c r="H68" s="273">
        <f t="shared" si="3"/>
        <v>0</v>
      </c>
      <c r="I68" s="273"/>
      <c r="J68" s="513">
        <f t="shared" si="1"/>
        <v>0</v>
      </c>
    </row>
    <row r="69" spans="1:10" ht="24" customHeight="1">
      <c r="A69" s="201" t="s">
        <v>408</v>
      </c>
      <c r="B69" s="272">
        <v>300</v>
      </c>
      <c r="C69" s="269">
        <v>4</v>
      </c>
      <c r="D69" s="269">
        <v>12</v>
      </c>
      <c r="E69" s="275" t="s">
        <v>319</v>
      </c>
      <c r="F69" s="258">
        <v>200</v>
      </c>
      <c r="G69" s="177">
        <f t="shared" si="3"/>
        <v>470000</v>
      </c>
      <c r="H69" s="177">
        <f t="shared" si="3"/>
        <v>0</v>
      </c>
      <c r="I69" s="177"/>
      <c r="J69" s="516">
        <f t="shared" si="1"/>
        <v>0</v>
      </c>
    </row>
    <row r="70" spans="1:10" ht="27.75" customHeight="1">
      <c r="A70" s="73" t="s">
        <v>111</v>
      </c>
      <c r="B70" s="272"/>
      <c r="C70" s="269"/>
      <c r="D70" s="269"/>
      <c r="E70" s="296"/>
      <c r="F70" s="258"/>
      <c r="G70" s="177">
        <v>470000</v>
      </c>
      <c r="H70" s="276"/>
      <c r="I70" s="177"/>
      <c r="J70" s="516">
        <f t="shared" si="1"/>
        <v>0</v>
      </c>
    </row>
    <row r="71" spans="1:10" s="303" customFormat="1" ht="32.25" customHeight="1">
      <c r="A71" s="300" t="s">
        <v>12</v>
      </c>
      <c r="B71" s="233">
        <v>300</v>
      </c>
      <c r="C71" s="234" t="s">
        <v>425</v>
      </c>
      <c r="D71" s="235" t="s">
        <v>265</v>
      </c>
      <c r="E71" s="301"/>
      <c r="F71" s="302"/>
      <c r="G71" s="238">
        <f>G72+G82+G90+G114</f>
        <v>66901384.08</v>
      </c>
      <c r="H71" s="238">
        <f>H72+H82+H90+H114</f>
        <v>0</v>
      </c>
      <c r="I71" s="238">
        <f>I72+I82+I90+I114</f>
        <v>31192380.929999996</v>
      </c>
      <c r="J71" s="512">
        <f aca="true" t="shared" si="4" ref="J71:J133">I71*100/G71</f>
        <v>46.62441795329744</v>
      </c>
    </row>
    <row r="72" spans="1:10" ht="18" customHeight="1">
      <c r="A72" s="253" t="s">
        <v>13</v>
      </c>
      <c r="B72" s="241">
        <v>300</v>
      </c>
      <c r="C72" s="242" t="s">
        <v>425</v>
      </c>
      <c r="D72" s="242" t="s">
        <v>400</v>
      </c>
      <c r="E72" s="304"/>
      <c r="F72" s="305"/>
      <c r="G72" s="255">
        <f>G73+G75+G79+G81</f>
        <v>4604300</v>
      </c>
      <c r="H72" s="255">
        <f>H73+H75+H79+H81</f>
        <v>0</v>
      </c>
      <c r="I72" s="255">
        <f>I73+I75+I79+I81</f>
        <v>518492.41000000003</v>
      </c>
      <c r="J72" s="514">
        <f t="shared" si="4"/>
        <v>11.26104749907695</v>
      </c>
    </row>
    <row r="73" spans="1:10" ht="20.25" customHeight="1">
      <c r="A73" s="138" t="s">
        <v>383</v>
      </c>
      <c r="B73" s="272">
        <v>300</v>
      </c>
      <c r="C73" s="269" t="s">
        <v>425</v>
      </c>
      <c r="D73" s="269" t="s">
        <v>400</v>
      </c>
      <c r="E73" s="270">
        <v>4000020150</v>
      </c>
      <c r="F73" s="284"/>
      <c r="G73" s="273">
        <f>G74</f>
        <v>70000</v>
      </c>
      <c r="H73" s="273">
        <f>H74</f>
        <v>0</v>
      </c>
      <c r="I73" s="273">
        <f>I74</f>
        <v>4569.77</v>
      </c>
      <c r="J73" s="517">
        <f t="shared" si="4"/>
        <v>6.528242857142858</v>
      </c>
    </row>
    <row r="74" spans="1:10" ht="27" customHeight="1">
      <c r="A74" s="267" t="s">
        <v>408</v>
      </c>
      <c r="B74" s="272">
        <v>300</v>
      </c>
      <c r="C74" s="269" t="s">
        <v>425</v>
      </c>
      <c r="D74" s="269" t="s">
        <v>400</v>
      </c>
      <c r="E74" s="270">
        <v>4000020150</v>
      </c>
      <c r="F74" s="258">
        <v>200</v>
      </c>
      <c r="G74" s="177">
        <v>70000</v>
      </c>
      <c r="H74" s="187"/>
      <c r="I74" s="177">
        <v>4569.77</v>
      </c>
      <c r="J74" s="516">
        <f t="shared" si="4"/>
        <v>6.528242857142858</v>
      </c>
    </row>
    <row r="75" spans="1:10" ht="63" customHeight="1">
      <c r="A75" s="267" t="s">
        <v>434</v>
      </c>
      <c r="B75" s="272">
        <v>300</v>
      </c>
      <c r="C75" s="269" t="s">
        <v>425</v>
      </c>
      <c r="D75" s="269" t="s">
        <v>400</v>
      </c>
      <c r="E75" s="275" t="s">
        <v>326</v>
      </c>
      <c r="F75" s="271"/>
      <c r="G75" s="306">
        <f aca="true" t="shared" si="5" ref="G75:I76">G76</f>
        <v>4034300</v>
      </c>
      <c r="H75" s="306">
        <f t="shared" si="5"/>
        <v>0</v>
      </c>
      <c r="I75" s="306">
        <f t="shared" si="5"/>
        <v>428486.83</v>
      </c>
      <c r="J75" s="517">
        <f t="shared" si="4"/>
        <v>10.621094861562105</v>
      </c>
    </row>
    <row r="76" spans="1:10" ht="25.5" customHeight="1">
      <c r="A76" s="201" t="s">
        <v>430</v>
      </c>
      <c r="B76" s="272">
        <v>300</v>
      </c>
      <c r="C76" s="269" t="s">
        <v>425</v>
      </c>
      <c r="D76" s="269" t="s">
        <v>400</v>
      </c>
      <c r="E76" s="275" t="s">
        <v>326</v>
      </c>
      <c r="F76" s="258">
        <v>200</v>
      </c>
      <c r="G76" s="307">
        <f t="shared" si="5"/>
        <v>4034300</v>
      </c>
      <c r="H76" s="307">
        <f t="shared" si="5"/>
        <v>0</v>
      </c>
      <c r="I76" s="307">
        <f t="shared" si="5"/>
        <v>428486.83</v>
      </c>
      <c r="J76" s="516">
        <f t="shared" si="4"/>
        <v>10.621094861562105</v>
      </c>
    </row>
    <row r="77" spans="1:10" ht="25.5" customHeight="1">
      <c r="A77" s="308" t="s">
        <v>431</v>
      </c>
      <c r="B77" s="272"/>
      <c r="C77" s="272"/>
      <c r="D77" s="272"/>
      <c r="E77" s="296"/>
      <c r="F77" s="257"/>
      <c r="G77" s="307">
        <v>4034300</v>
      </c>
      <c r="H77" s="307">
        <f>H78</f>
        <v>0</v>
      </c>
      <c r="I77" s="307">
        <v>428486.83</v>
      </c>
      <c r="J77" s="516">
        <f t="shared" si="4"/>
        <v>10.621094861562105</v>
      </c>
    </row>
    <row r="78" spans="1:10" ht="39" customHeight="1">
      <c r="A78" s="201" t="s">
        <v>435</v>
      </c>
      <c r="B78" s="272">
        <v>300</v>
      </c>
      <c r="C78" s="269" t="s">
        <v>425</v>
      </c>
      <c r="D78" s="269" t="s">
        <v>400</v>
      </c>
      <c r="E78" s="259">
        <v>4000090110</v>
      </c>
      <c r="F78" s="258"/>
      <c r="G78" s="177">
        <f>G79</f>
        <v>460000</v>
      </c>
      <c r="H78" s="177">
        <f>H79</f>
        <v>0</v>
      </c>
      <c r="I78" s="177">
        <f>I79</f>
        <v>85435.81</v>
      </c>
      <c r="J78" s="516">
        <f t="shared" si="4"/>
        <v>18.573002173913043</v>
      </c>
    </row>
    <row r="79" spans="1:10" ht="30" customHeight="1">
      <c r="A79" s="201" t="s">
        <v>430</v>
      </c>
      <c r="B79" s="272">
        <v>300</v>
      </c>
      <c r="C79" s="269" t="s">
        <v>425</v>
      </c>
      <c r="D79" s="269" t="s">
        <v>400</v>
      </c>
      <c r="E79" s="259">
        <v>4000090110</v>
      </c>
      <c r="F79" s="258">
        <v>200</v>
      </c>
      <c r="G79" s="273">
        <v>460000</v>
      </c>
      <c r="H79" s="281"/>
      <c r="I79" s="273">
        <v>85435.81</v>
      </c>
      <c r="J79" s="517">
        <f t="shared" si="4"/>
        <v>18.573002173913043</v>
      </c>
    </row>
    <row r="80" spans="1:10" ht="69.75" customHeight="1">
      <c r="A80" s="201" t="s">
        <v>391</v>
      </c>
      <c r="B80" s="272">
        <v>300</v>
      </c>
      <c r="C80" s="269" t="s">
        <v>425</v>
      </c>
      <c r="D80" s="269" t="s">
        <v>400</v>
      </c>
      <c r="E80" s="259">
        <v>4000090130</v>
      </c>
      <c r="F80" s="258"/>
      <c r="G80" s="212">
        <f>G81</f>
        <v>40000</v>
      </c>
      <c r="H80" s="212">
        <f>H81</f>
        <v>0</v>
      </c>
      <c r="I80" s="212"/>
      <c r="J80" s="516">
        <f t="shared" si="4"/>
        <v>0</v>
      </c>
    </row>
    <row r="81" spans="1:10" ht="21.75" customHeight="1">
      <c r="A81" s="138" t="s">
        <v>409</v>
      </c>
      <c r="B81" s="272">
        <v>300</v>
      </c>
      <c r="C81" s="269" t="s">
        <v>425</v>
      </c>
      <c r="D81" s="269" t="s">
        <v>400</v>
      </c>
      <c r="E81" s="259">
        <v>4000090130</v>
      </c>
      <c r="F81" s="258">
        <v>800</v>
      </c>
      <c r="G81" s="273">
        <v>40000</v>
      </c>
      <c r="H81" s="281"/>
      <c r="I81" s="273"/>
      <c r="J81" s="517">
        <f t="shared" si="4"/>
        <v>0</v>
      </c>
    </row>
    <row r="82" spans="1:10" ht="14.25" customHeight="1">
      <c r="A82" s="253" t="s">
        <v>14</v>
      </c>
      <c r="B82" s="241">
        <v>300</v>
      </c>
      <c r="C82" s="242" t="s">
        <v>425</v>
      </c>
      <c r="D82" s="242" t="s">
        <v>402</v>
      </c>
      <c r="E82" s="304"/>
      <c r="F82" s="283"/>
      <c r="G82" s="255">
        <f>G83+G86</f>
        <v>332683</v>
      </c>
      <c r="H82" s="255">
        <f>H83+H86</f>
        <v>0</v>
      </c>
      <c r="I82" s="255">
        <f>I83+I86</f>
        <v>88969.5</v>
      </c>
      <c r="J82" s="514">
        <f t="shared" si="4"/>
        <v>26.74302564302955</v>
      </c>
    </row>
    <row r="83" spans="1:10" ht="27" customHeight="1">
      <c r="A83" s="130" t="s">
        <v>436</v>
      </c>
      <c r="B83" s="257">
        <v>300</v>
      </c>
      <c r="C83" s="269" t="s">
        <v>425</v>
      </c>
      <c r="D83" s="269" t="s">
        <v>402</v>
      </c>
      <c r="E83" s="309" t="s">
        <v>333</v>
      </c>
      <c r="F83" s="284"/>
      <c r="G83" s="273">
        <f aca="true" t="shared" si="6" ref="G83:I84">G84</f>
        <v>280000</v>
      </c>
      <c r="H83" s="273">
        <f t="shared" si="6"/>
        <v>0</v>
      </c>
      <c r="I83" s="273">
        <f t="shared" si="6"/>
        <v>88969.5</v>
      </c>
      <c r="J83" s="517">
        <f t="shared" si="4"/>
        <v>31.77482142857143</v>
      </c>
    </row>
    <row r="84" spans="1:10" ht="24" customHeight="1">
      <c r="A84" s="310" t="s">
        <v>430</v>
      </c>
      <c r="B84" s="257">
        <v>300</v>
      </c>
      <c r="C84" s="272" t="s">
        <v>425</v>
      </c>
      <c r="D84" s="272" t="s">
        <v>402</v>
      </c>
      <c r="E84" s="309" t="s">
        <v>333</v>
      </c>
      <c r="F84" s="257">
        <v>200</v>
      </c>
      <c r="G84" s="177">
        <f t="shared" si="6"/>
        <v>280000</v>
      </c>
      <c r="H84" s="177">
        <f t="shared" si="6"/>
        <v>0</v>
      </c>
      <c r="I84" s="177">
        <f t="shared" si="6"/>
        <v>88969.5</v>
      </c>
      <c r="J84" s="516">
        <f t="shared" si="4"/>
        <v>31.77482142857143</v>
      </c>
    </row>
    <row r="85" spans="1:10" ht="24" customHeight="1">
      <c r="A85" s="308" t="s">
        <v>431</v>
      </c>
      <c r="B85" s="257"/>
      <c r="C85" s="272"/>
      <c r="D85" s="272"/>
      <c r="E85" s="311"/>
      <c r="F85" s="257"/>
      <c r="G85" s="177">
        <v>280000</v>
      </c>
      <c r="H85" s="312"/>
      <c r="I85" s="187">
        <v>88969.5</v>
      </c>
      <c r="J85" s="516">
        <f t="shared" si="4"/>
        <v>31.77482142857143</v>
      </c>
    </row>
    <row r="86" spans="1:10" ht="23.25" customHeight="1">
      <c r="A86" s="130" t="s">
        <v>367</v>
      </c>
      <c r="B86" s="257">
        <v>300</v>
      </c>
      <c r="C86" s="269" t="s">
        <v>425</v>
      </c>
      <c r="D86" s="269" t="s">
        <v>402</v>
      </c>
      <c r="E86" s="313" t="s">
        <v>437</v>
      </c>
      <c r="F86" s="260"/>
      <c r="G86" s="273">
        <v>52683</v>
      </c>
      <c r="H86" s="281"/>
      <c r="I86" s="273"/>
      <c r="J86" s="517">
        <f t="shared" si="4"/>
        <v>0</v>
      </c>
    </row>
    <row r="87" spans="1:10" ht="25.5" customHeight="1">
      <c r="A87" s="295" t="s">
        <v>431</v>
      </c>
      <c r="B87" s="257"/>
      <c r="C87" s="269"/>
      <c r="D87" s="269"/>
      <c r="E87" s="270"/>
      <c r="F87" s="258"/>
      <c r="G87" s="177">
        <v>52683</v>
      </c>
      <c r="H87" s="276"/>
      <c r="I87" s="177"/>
      <c r="J87" s="516">
        <f t="shared" si="4"/>
        <v>0</v>
      </c>
    </row>
    <row r="88" spans="1:10" ht="27.75" customHeight="1">
      <c r="A88" s="130" t="s">
        <v>368</v>
      </c>
      <c r="B88" s="257">
        <v>300</v>
      </c>
      <c r="C88" s="269" t="s">
        <v>425</v>
      </c>
      <c r="D88" s="269" t="s">
        <v>402</v>
      </c>
      <c r="E88" s="313" t="s">
        <v>369</v>
      </c>
      <c r="F88" s="260"/>
      <c r="G88" s="314">
        <f>G89</f>
        <v>52683</v>
      </c>
      <c r="H88" s="314">
        <f>H89</f>
        <v>0</v>
      </c>
      <c r="I88" s="314"/>
      <c r="J88" s="516">
        <f t="shared" si="4"/>
        <v>0</v>
      </c>
    </row>
    <row r="89" spans="1:10" ht="24.75" customHeight="1">
      <c r="A89" s="315" t="s">
        <v>430</v>
      </c>
      <c r="B89" s="316">
        <v>300</v>
      </c>
      <c r="C89" s="317" t="s">
        <v>425</v>
      </c>
      <c r="D89" s="317" t="s">
        <v>402</v>
      </c>
      <c r="E89" s="313" t="s">
        <v>369</v>
      </c>
      <c r="F89" s="318">
        <v>200</v>
      </c>
      <c r="G89" s="314">
        <v>52683</v>
      </c>
      <c r="H89" s="314">
        <f>H87</f>
        <v>0</v>
      </c>
      <c r="I89" s="314"/>
      <c r="J89" s="516">
        <f t="shared" si="4"/>
        <v>0</v>
      </c>
    </row>
    <row r="90" spans="1:10" ht="15" customHeight="1">
      <c r="A90" s="253" t="s">
        <v>15</v>
      </c>
      <c r="B90" s="241">
        <v>300</v>
      </c>
      <c r="C90" s="242" t="s">
        <v>425</v>
      </c>
      <c r="D90" s="242" t="s">
        <v>422</v>
      </c>
      <c r="E90" s="244"/>
      <c r="F90" s="319"/>
      <c r="G90" s="255">
        <f>G91+G95+G98+G105+G112</f>
        <v>13098481.64</v>
      </c>
      <c r="H90" s="255">
        <f>H91+H95+H98+H105+H112</f>
        <v>0</v>
      </c>
      <c r="I90" s="255">
        <f>I91+I95+I98+I105+I112</f>
        <v>1087299.8</v>
      </c>
      <c r="J90" s="514">
        <f t="shared" si="4"/>
        <v>8.300960598972141</v>
      </c>
    </row>
    <row r="91" spans="1:10" ht="15.75" customHeight="1">
      <c r="A91" s="201" t="s">
        <v>339</v>
      </c>
      <c r="B91" s="272">
        <v>300</v>
      </c>
      <c r="C91" s="269" t="s">
        <v>425</v>
      </c>
      <c r="D91" s="269" t="s">
        <v>422</v>
      </c>
      <c r="E91" s="66" t="s">
        <v>340</v>
      </c>
      <c r="F91" s="320"/>
      <c r="G91" s="273">
        <f>G92</f>
        <v>5970709.87</v>
      </c>
      <c r="H91" s="273">
        <f>H92</f>
        <v>0</v>
      </c>
      <c r="I91" s="273">
        <f>I92</f>
        <v>1087299.8</v>
      </c>
      <c r="J91" s="517">
        <f t="shared" si="4"/>
        <v>18.210561619534865</v>
      </c>
    </row>
    <row r="92" spans="1:10" ht="24.75" customHeight="1">
      <c r="A92" s="201" t="s">
        <v>430</v>
      </c>
      <c r="B92" s="272">
        <v>300</v>
      </c>
      <c r="C92" s="269" t="s">
        <v>425</v>
      </c>
      <c r="D92" s="269" t="s">
        <v>422</v>
      </c>
      <c r="E92" s="66" t="s">
        <v>340</v>
      </c>
      <c r="F92" s="258">
        <v>200</v>
      </c>
      <c r="G92" s="276">
        <f>G93+G94</f>
        <v>5970709.87</v>
      </c>
      <c r="H92" s="276">
        <f>H93+H94</f>
        <v>0</v>
      </c>
      <c r="I92" s="276">
        <f>I93+I94</f>
        <v>1087299.8</v>
      </c>
      <c r="J92" s="516">
        <f t="shared" si="4"/>
        <v>18.210561619534865</v>
      </c>
    </row>
    <row r="93" spans="1:11" ht="24.75" customHeight="1">
      <c r="A93" s="308" t="s">
        <v>431</v>
      </c>
      <c r="B93" s="272"/>
      <c r="C93" s="269"/>
      <c r="D93" s="269"/>
      <c r="E93" s="322"/>
      <c r="F93" s="258"/>
      <c r="G93" s="276">
        <v>5939784</v>
      </c>
      <c r="H93" s="321"/>
      <c r="I93" s="276">
        <v>1087299.8</v>
      </c>
      <c r="J93" s="516">
        <f t="shared" si="4"/>
        <v>18.30537608774999</v>
      </c>
      <c r="K93" s="256"/>
    </row>
    <row r="94" spans="1:11" ht="16.5" customHeight="1">
      <c r="A94" s="308" t="s">
        <v>536</v>
      </c>
      <c r="B94" s="272"/>
      <c r="C94" s="269"/>
      <c r="D94" s="269"/>
      <c r="E94" s="322"/>
      <c r="F94" s="258"/>
      <c r="G94" s="276">
        <v>30925.87</v>
      </c>
      <c r="H94" s="321"/>
      <c r="I94" s="276"/>
      <c r="J94" s="516">
        <f t="shared" si="4"/>
        <v>0</v>
      </c>
      <c r="K94" s="256"/>
    </row>
    <row r="95" spans="1:10" ht="24.75" customHeight="1">
      <c r="A95" s="138" t="s">
        <v>341</v>
      </c>
      <c r="B95" s="272">
        <v>300</v>
      </c>
      <c r="C95" s="269" t="s">
        <v>425</v>
      </c>
      <c r="D95" s="269" t="s">
        <v>422</v>
      </c>
      <c r="E95" s="66" t="s">
        <v>342</v>
      </c>
      <c r="F95" s="274"/>
      <c r="G95" s="281">
        <f>G96</f>
        <v>4450000</v>
      </c>
      <c r="H95" s="281">
        <f>H96</f>
        <v>0</v>
      </c>
      <c r="I95" s="281"/>
      <c r="J95" s="517">
        <f t="shared" si="4"/>
        <v>0</v>
      </c>
    </row>
    <row r="96" spans="1:10" ht="27" customHeight="1">
      <c r="A96" s="201" t="s">
        <v>408</v>
      </c>
      <c r="B96" s="272">
        <v>300</v>
      </c>
      <c r="C96" s="269" t="s">
        <v>425</v>
      </c>
      <c r="D96" s="269" t="s">
        <v>422</v>
      </c>
      <c r="E96" s="66" t="s">
        <v>342</v>
      </c>
      <c r="F96" s="258">
        <v>200</v>
      </c>
      <c r="G96" s="177">
        <v>4450000</v>
      </c>
      <c r="H96" s="177"/>
      <c r="I96" s="177"/>
      <c r="J96" s="516">
        <f t="shared" si="4"/>
        <v>0</v>
      </c>
    </row>
    <row r="97" spans="1:10" ht="24.75" customHeight="1">
      <c r="A97" s="308" t="s">
        <v>431</v>
      </c>
      <c r="B97" s="323"/>
      <c r="C97" s="323"/>
      <c r="D97" s="323"/>
      <c r="E97" s="324"/>
      <c r="F97" s="325"/>
      <c r="G97" s="177">
        <v>4450000</v>
      </c>
      <c r="H97" s="177"/>
      <c r="I97" s="177"/>
      <c r="J97" s="516">
        <f t="shared" si="4"/>
        <v>0</v>
      </c>
    </row>
    <row r="98" spans="1:10" ht="76.5" customHeight="1">
      <c r="A98" s="175" t="s">
        <v>529</v>
      </c>
      <c r="B98" s="272">
        <v>300</v>
      </c>
      <c r="C98" s="269" t="s">
        <v>425</v>
      </c>
      <c r="D98" s="269" t="s">
        <v>422</v>
      </c>
      <c r="E98" s="259" t="s">
        <v>530</v>
      </c>
      <c r="F98" s="325"/>
      <c r="G98" s="273">
        <f>G99</f>
        <v>1010452.0199999999</v>
      </c>
      <c r="H98" s="273"/>
      <c r="I98" s="273"/>
      <c r="J98" s="517">
        <f t="shared" si="4"/>
        <v>0</v>
      </c>
    </row>
    <row r="99" spans="1:10" ht="24.75" customHeight="1">
      <c r="A99" s="201" t="s">
        <v>408</v>
      </c>
      <c r="B99" s="272">
        <v>300</v>
      </c>
      <c r="C99" s="269" t="s">
        <v>425</v>
      </c>
      <c r="D99" s="269" t="s">
        <v>422</v>
      </c>
      <c r="E99" s="259" t="s">
        <v>530</v>
      </c>
      <c r="F99" s="257">
        <v>200</v>
      </c>
      <c r="G99" s="177">
        <f>G100</f>
        <v>1010452.0199999999</v>
      </c>
      <c r="H99" s="177"/>
      <c r="I99" s="177"/>
      <c r="J99" s="516">
        <f t="shared" si="4"/>
        <v>0</v>
      </c>
    </row>
    <row r="100" spans="1:10" ht="32.25" customHeight="1">
      <c r="A100" s="414" t="s">
        <v>531</v>
      </c>
      <c r="B100" s="323"/>
      <c r="C100" s="323"/>
      <c r="D100" s="323"/>
      <c r="E100" s="324"/>
      <c r="F100" s="325"/>
      <c r="G100" s="177">
        <f>G101+G102+G103+G104</f>
        <v>1010452.0199999999</v>
      </c>
      <c r="H100" s="177"/>
      <c r="I100" s="177"/>
      <c r="J100" s="516">
        <f t="shared" si="4"/>
        <v>0</v>
      </c>
    </row>
    <row r="101" spans="1:10" ht="14.25" customHeight="1">
      <c r="A101" s="419" t="s">
        <v>526</v>
      </c>
      <c r="B101" s="323"/>
      <c r="C101" s="323"/>
      <c r="D101" s="323"/>
      <c r="E101" s="324"/>
      <c r="F101" s="325"/>
      <c r="G101" s="380">
        <v>858884.21</v>
      </c>
      <c r="H101" s="177"/>
      <c r="I101" s="177"/>
      <c r="J101" s="516">
        <f t="shared" si="4"/>
        <v>0</v>
      </c>
    </row>
    <row r="102" spans="1:10" ht="15" customHeight="1">
      <c r="A102" s="419" t="s">
        <v>527</v>
      </c>
      <c r="B102" s="323"/>
      <c r="C102" s="323"/>
      <c r="D102" s="323"/>
      <c r="E102" s="324"/>
      <c r="F102" s="325"/>
      <c r="G102" s="380">
        <v>90940.68</v>
      </c>
      <c r="H102" s="177"/>
      <c r="I102" s="177"/>
      <c r="J102" s="516">
        <f t="shared" si="4"/>
        <v>0</v>
      </c>
    </row>
    <row r="103" spans="1:10" ht="12" customHeight="1">
      <c r="A103" s="420" t="s">
        <v>520</v>
      </c>
      <c r="B103" s="323"/>
      <c r="C103" s="323"/>
      <c r="D103" s="323"/>
      <c r="E103" s="324"/>
      <c r="F103" s="325"/>
      <c r="G103" s="380">
        <v>10104.53</v>
      </c>
      <c r="H103" s="177"/>
      <c r="I103" s="177"/>
      <c r="J103" s="516">
        <f t="shared" si="4"/>
        <v>0</v>
      </c>
    </row>
    <row r="104" spans="1:10" ht="15" customHeight="1">
      <c r="A104" s="420" t="s">
        <v>528</v>
      </c>
      <c r="B104" s="323"/>
      <c r="C104" s="323"/>
      <c r="D104" s="323"/>
      <c r="E104" s="324"/>
      <c r="F104" s="325"/>
      <c r="G104" s="380">
        <v>50522.6</v>
      </c>
      <c r="H104" s="177"/>
      <c r="I104" s="177"/>
      <c r="J104" s="516">
        <f t="shared" si="4"/>
        <v>0</v>
      </c>
    </row>
    <row r="105" spans="1:10" ht="78" customHeight="1">
      <c r="A105" s="175" t="s">
        <v>533</v>
      </c>
      <c r="B105" s="272">
        <v>300</v>
      </c>
      <c r="C105" s="269" t="s">
        <v>425</v>
      </c>
      <c r="D105" s="269" t="s">
        <v>422</v>
      </c>
      <c r="E105" s="259" t="s">
        <v>532</v>
      </c>
      <c r="F105" s="325"/>
      <c r="G105" s="273">
        <f>G106</f>
        <v>952380</v>
      </c>
      <c r="H105" s="273"/>
      <c r="I105" s="273"/>
      <c r="J105" s="517">
        <f t="shared" si="4"/>
        <v>0</v>
      </c>
    </row>
    <row r="106" spans="1:10" ht="27" customHeight="1">
      <c r="A106" s="201" t="s">
        <v>408</v>
      </c>
      <c r="B106" s="272">
        <v>300</v>
      </c>
      <c r="C106" s="269" t="s">
        <v>425</v>
      </c>
      <c r="D106" s="269" t="s">
        <v>422</v>
      </c>
      <c r="E106" s="259" t="s">
        <v>532</v>
      </c>
      <c r="F106" s="257">
        <v>200</v>
      </c>
      <c r="G106" s="177">
        <f>G107</f>
        <v>952380</v>
      </c>
      <c r="H106" s="177"/>
      <c r="I106" s="177"/>
      <c r="J106" s="516">
        <f t="shared" si="4"/>
        <v>0</v>
      </c>
    </row>
    <row r="107" spans="1:10" ht="34.5" customHeight="1">
      <c r="A107" s="414" t="s">
        <v>525</v>
      </c>
      <c r="B107" s="323"/>
      <c r="C107" s="323"/>
      <c r="D107" s="323"/>
      <c r="E107" s="324"/>
      <c r="F107" s="325"/>
      <c r="G107" s="177">
        <f>G108+G109+G110+G111</f>
        <v>952380</v>
      </c>
      <c r="H107" s="177"/>
      <c r="I107" s="177"/>
      <c r="J107" s="516">
        <f t="shared" si="4"/>
        <v>0</v>
      </c>
    </row>
    <row r="108" spans="1:10" ht="15" customHeight="1">
      <c r="A108" s="419" t="s">
        <v>526</v>
      </c>
      <c r="B108" s="323"/>
      <c r="C108" s="323"/>
      <c r="D108" s="323"/>
      <c r="E108" s="324"/>
      <c r="F108" s="325"/>
      <c r="G108" s="380">
        <v>809523</v>
      </c>
      <c r="H108" s="177"/>
      <c r="I108" s="177"/>
      <c r="J108" s="516">
        <f t="shared" si="4"/>
        <v>0</v>
      </c>
    </row>
    <row r="109" spans="1:10" ht="15" customHeight="1">
      <c r="A109" s="419" t="s">
        <v>527</v>
      </c>
      <c r="B109" s="323"/>
      <c r="C109" s="323"/>
      <c r="D109" s="323"/>
      <c r="E109" s="324"/>
      <c r="F109" s="325"/>
      <c r="G109" s="380">
        <v>76190.4</v>
      </c>
      <c r="H109" s="177"/>
      <c r="I109" s="177"/>
      <c r="J109" s="516">
        <f t="shared" si="4"/>
        <v>0</v>
      </c>
    </row>
    <row r="110" spans="1:10" ht="15" customHeight="1">
      <c r="A110" s="420" t="s">
        <v>520</v>
      </c>
      <c r="B110" s="323"/>
      <c r="C110" s="323"/>
      <c r="D110" s="323"/>
      <c r="E110" s="324"/>
      <c r="F110" s="325"/>
      <c r="G110" s="380">
        <v>19047.6</v>
      </c>
      <c r="H110" s="177"/>
      <c r="I110" s="177"/>
      <c r="J110" s="516">
        <f t="shared" si="4"/>
        <v>0</v>
      </c>
    </row>
    <row r="111" spans="1:10" ht="15" customHeight="1">
      <c r="A111" s="420" t="s">
        <v>528</v>
      </c>
      <c r="B111" s="323"/>
      <c r="C111" s="323"/>
      <c r="D111" s="323"/>
      <c r="E111" s="324"/>
      <c r="F111" s="325"/>
      <c r="G111" s="380">
        <v>47619</v>
      </c>
      <c r="H111" s="177"/>
      <c r="I111" s="177"/>
      <c r="J111" s="516">
        <f t="shared" si="4"/>
        <v>0</v>
      </c>
    </row>
    <row r="112" spans="1:10" ht="63.75" customHeight="1">
      <c r="A112" s="270" t="s">
        <v>563</v>
      </c>
      <c r="B112" s="272">
        <v>300</v>
      </c>
      <c r="C112" s="269" t="s">
        <v>425</v>
      </c>
      <c r="D112" s="269" t="s">
        <v>422</v>
      </c>
      <c r="E112" s="259" t="s">
        <v>562</v>
      </c>
      <c r="F112" s="325"/>
      <c r="G112" s="273">
        <f>G113</f>
        <v>714939.75</v>
      </c>
      <c r="H112" s="273"/>
      <c r="I112" s="273"/>
      <c r="J112" s="517">
        <f t="shared" si="4"/>
        <v>0</v>
      </c>
    </row>
    <row r="113" spans="1:10" ht="27.75" customHeight="1">
      <c r="A113" s="201" t="s">
        <v>408</v>
      </c>
      <c r="B113" s="272">
        <v>300</v>
      </c>
      <c r="C113" s="269" t="s">
        <v>425</v>
      </c>
      <c r="D113" s="269" t="s">
        <v>422</v>
      </c>
      <c r="E113" s="259" t="s">
        <v>562</v>
      </c>
      <c r="F113" s="257">
        <v>200</v>
      </c>
      <c r="G113" s="177">
        <v>714939.75</v>
      </c>
      <c r="H113" s="177"/>
      <c r="I113" s="177"/>
      <c r="J113" s="516">
        <f t="shared" si="4"/>
        <v>0</v>
      </c>
    </row>
    <row r="114" spans="1:10" ht="24.75" customHeight="1">
      <c r="A114" s="253" t="s">
        <v>438</v>
      </c>
      <c r="B114" s="241">
        <v>300</v>
      </c>
      <c r="C114" s="242" t="s">
        <v>425</v>
      </c>
      <c r="D114" s="242" t="s">
        <v>425</v>
      </c>
      <c r="E114" s="244"/>
      <c r="F114" s="283"/>
      <c r="G114" s="255">
        <f>G115+G120</f>
        <v>48865919.44</v>
      </c>
      <c r="H114" s="255">
        <f>H115+H120</f>
        <v>0</v>
      </c>
      <c r="I114" s="255">
        <f>I115+I120</f>
        <v>29497619.219999995</v>
      </c>
      <c r="J114" s="514">
        <f t="shared" si="4"/>
        <v>60.364400297877616</v>
      </c>
    </row>
    <row r="115" spans="1:10" ht="55.5" customHeight="1">
      <c r="A115" s="138" t="s">
        <v>439</v>
      </c>
      <c r="B115" s="272">
        <v>300</v>
      </c>
      <c r="C115" s="269" t="s">
        <v>425</v>
      </c>
      <c r="D115" s="269" t="s">
        <v>425</v>
      </c>
      <c r="E115" s="270" t="s">
        <v>440</v>
      </c>
      <c r="F115" s="284"/>
      <c r="G115" s="273">
        <f>G116</f>
        <v>6581491</v>
      </c>
      <c r="H115" s="273">
        <f>H116</f>
        <v>0</v>
      </c>
      <c r="I115" s="273">
        <f>I116</f>
        <v>1501134.49</v>
      </c>
      <c r="J115" s="517">
        <f t="shared" si="4"/>
        <v>22.808425780723546</v>
      </c>
    </row>
    <row r="116" spans="1:10" ht="26.25" customHeight="1">
      <c r="A116" s="295" t="s">
        <v>431</v>
      </c>
      <c r="B116" s="272"/>
      <c r="C116" s="269"/>
      <c r="D116" s="269"/>
      <c r="E116" s="270"/>
      <c r="F116" s="284"/>
      <c r="G116" s="212">
        <f>G117+G118+G119</f>
        <v>6581491</v>
      </c>
      <c r="H116" s="212">
        <f>H117+H118+H119</f>
        <v>0</v>
      </c>
      <c r="I116" s="212">
        <f>I117+I118+I119</f>
        <v>1501134.49</v>
      </c>
      <c r="J116" s="516">
        <f t="shared" si="4"/>
        <v>22.808425780723546</v>
      </c>
    </row>
    <row r="117" spans="1:10" ht="63.75" customHeight="1">
      <c r="A117" s="201" t="s">
        <v>441</v>
      </c>
      <c r="B117" s="272">
        <v>300</v>
      </c>
      <c r="C117" s="269" t="s">
        <v>425</v>
      </c>
      <c r="D117" s="269" t="s">
        <v>425</v>
      </c>
      <c r="E117" s="270" t="s">
        <v>440</v>
      </c>
      <c r="F117" s="258">
        <v>100</v>
      </c>
      <c r="G117" s="177">
        <v>5828011</v>
      </c>
      <c r="H117" s="312"/>
      <c r="I117" s="177">
        <v>1357736.24</v>
      </c>
      <c r="J117" s="516">
        <f t="shared" si="4"/>
        <v>23.296734340412193</v>
      </c>
    </row>
    <row r="118" spans="1:10" ht="26.25" customHeight="1">
      <c r="A118" s="201" t="s">
        <v>408</v>
      </c>
      <c r="B118" s="272">
        <v>300</v>
      </c>
      <c r="C118" s="269" t="s">
        <v>425</v>
      </c>
      <c r="D118" s="269" t="s">
        <v>425</v>
      </c>
      <c r="E118" s="270" t="s">
        <v>440</v>
      </c>
      <c r="F118" s="258">
        <v>200</v>
      </c>
      <c r="G118" s="177">
        <v>751358</v>
      </c>
      <c r="H118" s="312"/>
      <c r="I118" s="177">
        <v>143398.25</v>
      </c>
      <c r="J118" s="516">
        <f t="shared" si="4"/>
        <v>19.085209713611885</v>
      </c>
    </row>
    <row r="119" spans="1:10" ht="15.75" customHeight="1">
      <c r="A119" s="138" t="s">
        <v>409</v>
      </c>
      <c r="B119" s="272">
        <v>300</v>
      </c>
      <c r="C119" s="269" t="s">
        <v>425</v>
      </c>
      <c r="D119" s="269" t="s">
        <v>425</v>
      </c>
      <c r="E119" s="270" t="s">
        <v>440</v>
      </c>
      <c r="F119" s="258">
        <v>800</v>
      </c>
      <c r="G119" s="177">
        <v>2122</v>
      </c>
      <c r="H119" s="312"/>
      <c r="I119" s="177"/>
      <c r="J119" s="516">
        <f t="shared" si="4"/>
        <v>0</v>
      </c>
    </row>
    <row r="120" spans="1:10" ht="63.75" customHeight="1">
      <c r="A120" s="138" t="s">
        <v>467</v>
      </c>
      <c r="B120" s="272">
        <v>300</v>
      </c>
      <c r="C120" s="269" t="s">
        <v>425</v>
      </c>
      <c r="D120" s="269" t="s">
        <v>425</v>
      </c>
      <c r="E120" s="270" t="s">
        <v>465</v>
      </c>
      <c r="F120" s="258"/>
      <c r="G120" s="273">
        <f>G121</f>
        <v>42284428.44</v>
      </c>
      <c r="H120" s="273">
        <f>H121</f>
        <v>0</v>
      </c>
      <c r="I120" s="273">
        <f>I121</f>
        <v>27996484.729999997</v>
      </c>
      <c r="J120" s="517">
        <f t="shared" si="4"/>
        <v>66.20991642284096</v>
      </c>
    </row>
    <row r="121" spans="1:10" ht="45.75" customHeight="1">
      <c r="A121" s="201" t="s">
        <v>466</v>
      </c>
      <c r="B121" s="272">
        <v>300</v>
      </c>
      <c r="C121" s="269" t="s">
        <v>425</v>
      </c>
      <c r="D121" s="269" t="s">
        <v>425</v>
      </c>
      <c r="E121" s="270" t="s">
        <v>465</v>
      </c>
      <c r="F121" s="258">
        <v>400</v>
      </c>
      <c r="G121" s="177">
        <f>G122+G123</f>
        <v>42284428.44</v>
      </c>
      <c r="H121" s="177">
        <f>H122+H123</f>
        <v>0</v>
      </c>
      <c r="I121" s="177">
        <f>I122+I123</f>
        <v>27996484.729999997</v>
      </c>
      <c r="J121" s="516">
        <f t="shared" si="4"/>
        <v>66.20991642284096</v>
      </c>
    </row>
    <row r="122" spans="1:10" ht="15.75" customHeight="1">
      <c r="A122" s="371" t="s">
        <v>463</v>
      </c>
      <c r="B122" s="272"/>
      <c r="C122" s="269"/>
      <c r="D122" s="269"/>
      <c r="E122" s="270"/>
      <c r="F122" s="258"/>
      <c r="G122" s="297">
        <v>42280200</v>
      </c>
      <c r="H122" s="312"/>
      <c r="I122" s="177">
        <v>27993685.08</v>
      </c>
      <c r="J122" s="516">
        <f t="shared" si="4"/>
        <v>66.2099164147757</v>
      </c>
    </row>
    <row r="123" spans="1:10" ht="15.75" customHeight="1">
      <c r="A123" s="371" t="s">
        <v>464</v>
      </c>
      <c r="B123" s="272"/>
      <c r="C123" s="269"/>
      <c r="D123" s="269"/>
      <c r="E123" s="270"/>
      <c r="F123" s="258"/>
      <c r="G123" s="297">
        <v>4228.44</v>
      </c>
      <c r="H123" s="312"/>
      <c r="I123" s="177">
        <v>2799.65</v>
      </c>
      <c r="J123" s="516">
        <f t="shared" si="4"/>
        <v>66.20999706747642</v>
      </c>
    </row>
    <row r="124" spans="1:10" s="328" customFormat="1" ht="18.75" customHeight="1">
      <c r="A124" s="300" t="s">
        <v>84</v>
      </c>
      <c r="B124" s="233">
        <v>300</v>
      </c>
      <c r="C124" s="234" t="s">
        <v>442</v>
      </c>
      <c r="D124" s="326"/>
      <c r="E124" s="236" t="s">
        <v>265</v>
      </c>
      <c r="F124" s="237"/>
      <c r="G124" s="327">
        <f aca="true" t="shared" si="7" ref="G124:I127">G125</f>
        <v>24000</v>
      </c>
      <c r="H124" s="327">
        <f t="shared" si="7"/>
        <v>0</v>
      </c>
      <c r="I124" s="327">
        <f t="shared" si="7"/>
        <v>6000</v>
      </c>
      <c r="J124" s="512">
        <f t="shared" si="4"/>
        <v>25</v>
      </c>
    </row>
    <row r="125" spans="1:10" ht="18" customHeight="1">
      <c r="A125" s="329" t="s">
        <v>5</v>
      </c>
      <c r="B125" s="241">
        <v>300</v>
      </c>
      <c r="C125" s="242" t="s">
        <v>442</v>
      </c>
      <c r="D125" s="242" t="s">
        <v>442</v>
      </c>
      <c r="E125" s="244" t="s">
        <v>265</v>
      </c>
      <c r="F125" s="254"/>
      <c r="G125" s="246">
        <f t="shared" si="7"/>
        <v>24000</v>
      </c>
      <c r="H125" s="246">
        <f t="shared" si="7"/>
        <v>0</v>
      </c>
      <c r="I125" s="246">
        <f t="shared" si="7"/>
        <v>6000</v>
      </c>
      <c r="J125" s="514">
        <f t="shared" si="4"/>
        <v>25</v>
      </c>
    </row>
    <row r="126" spans="1:10" ht="39" customHeight="1">
      <c r="A126" s="138" t="s">
        <v>344</v>
      </c>
      <c r="B126" s="257">
        <v>300</v>
      </c>
      <c r="C126" s="258" t="s">
        <v>442</v>
      </c>
      <c r="D126" s="258" t="s">
        <v>442</v>
      </c>
      <c r="E126" s="259">
        <v>1020120100</v>
      </c>
      <c r="F126" s="260"/>
      <c r="G126" s="273">
        <f t="shared" si="7"/>
        <v>24000</v>
      </c>
      <c r="H126" s="273">
        <f t="shared" si="7"/>
        <v>0</v>
      </c>
      <c r="I126" s="273">
        <f t="shared" si="7"/>
        <v>6000</v>
      </c>
      <c r="J126" s="517">
        <f t="shared" si="4"/>
        <v>25</v>
      </c>
    </row>
    <row r="127" spans="1:10" ht="25.5" customHeight="1">
      <c r="A127" s="201" t="s">
        <v>408</v>
      </c>
      <c r="B127" s="257">
        <v>300</v>
      </c>
      <c r="C127" s="258" t="s">
        <v>442</v>
      </c>
      <c r="D127" s="258" t="s">
        <v>442</v>
      </c>
      <c r="E127" s="259">
        <v>1020120100</v>
      </c>
      <c r="F127" s="258">
        <v>200</v>
      </c>
      <c r="G127" s="177">
        <f t="shared" si="7"/>
        <v>24000</v>
      </c>
      <c r="H127" s="177">
        <f t="shared" si="7"/>
        <v>0</v>
      </c>
      <c r="I127" s="177">
        <f t="shared" si="7"/>
        <v>6000</v>
      </c>
      <c r="J127" s="516">
        <f t="shared" si="4"/>
        <v>25</v>
      </c>
    </row>
    <row r="128" spans="1:10" s="277" customFormat="1" ht="14.25" customHeight="1">
      <c r="A128" s="73" t="s">
        <v>115</v>
      </c>
      <c r="B128" s="257"/>
      <c r="C128" s="269"/>
      <c r="D128" s="269"/>
      <c r="E128" s="330"/>
      <c r="F128" s="258"/>
      <c r="G128" s="177">
        <v>24000</v>
      </c>
      <c r="H128" s="276"/>
      <c r="I128" s="177">
        <v>6000</v>
      </c>
      <c r="J128" s="516">
        <f t="shared" si="4"/>
        <v>25</v>
      </c>
    </row>
    <row r="129" spans="1:10" s="328" customFormat="1" ht="20.25" customHeight="1">
      <c r="A129" s="232" t="s">
        <v>85</v>
      </c>
      <c r="B129" s="233">
        <v>300</v>
      </c>
      <c r="C129" s="234" t="s">
        <v>443</v>
      </c>
      <c r="D129" s="235" t="s">
        <v>265</v>
      </c>
      <c r="E129" s="236"/>
      <c r="F129" s="237"/>
      <c r="G129" s="238">
        <f>G131+G135+G137+G139+G143+G145+G151+G155+G159+G161+G147</f>
        <v>24004401.8</v>
      </c>
      <c r="H129" s="238">
        <f>H131+H135+H137+H139+H143+H145+H151+H155+H159+H161+H147</f>
        <v>0</v>
      </c>
      <c r="I129" s="238">
        <f>I131+I135+I137+I139+I143+I145+I151+I155+I159+I161+I147</f>
        <v>5632323.639999999</v>
      </c>
      <c r="J129" s="512">
        <f t="shared" si="4"/>
        <v>23.46371172640511</v>
      </c>
    </row>
    <row r="130" spans="1:10" ht="18" customHeight="1">
      <c r="A130" s="329" t="s">
        <v>86</v>
      </c>
      <c r="B130" s="331">
        <v>300</v>
      </c>
      <c r="C130" s="332" t="s">
        <v>443</v>
      </c>
      <c r="D130" s="332" t="s">
        <v>400</v>
      </c>
      <c r="E130" s="282"/>
      <c r="F130" s="283"/>
      <c r="G130" s="255"/>
      <c r="H130" s="255"/>
      <c r="I130" s="255"/>
      <c r="J130" s="514"/>
    </row>
    <row r="131" spans="1:12" ht="45.75" customHeight="1">
      <c r="A131" s="333" t="s">
        <v>444</v>
      </c>
      <c r="B131" s="334">
        <v>300</v>
      </c>
      <c r="C131" s="335" t="s">
        <v>443</v>
      </c>
      <c r="D131" s="335" t="s">
        <v>400</v>
      </c>
      <c r="E131" s="336" t="s">
        <v>349</v>
      </c>
      <c r="F131" s="337"/>
      <c r="G131" s="273">
        <f>G132+G133+G134</f>
        <v>5321696.8</v>
      </c>
      <c r="H131" s="273">
        <f>H132+H133+H134</f>
        <v>0</v>
      </c>
      <c r="I131" s="273">
        <f>I132+I133+I134</f>
        <v>1355113.79</v>
      </c>
      <c r="J131" s="517">
        <f t="shared" si="4"/>
        <v>25.463942064493416</v>
      </c>
      <c r="L131" s="298"/>
    </row>
    <row r="132" spans="1:12" ht="65.25" customHeight="1">
      <c r="A132" s="201" t="s">
        <v>404</v>
      </c>
      <c r="B132" s="257">
        <v>300</v>
      </c>
      <c r="C132" s="269" t="s">
        <v>443</v>
      </c>
      <c r="D132" s="269" t="s">
        <v>400</v>
      </c>
      <c r="E132" s="338" t="s">
        <v>349</v>
      </c>
      <c r="F132" s="258">
        <v>100</v>
      </c>
      <c r="G132" s="177">
        <v>4347839.6</v>
      </c>
      <c r="H132" s="276"/>
      <c r="I132" s="177">
        <v>1083904.18</v>
      </c>
      <c r="J132" s="516">
        <f t="shared" si="4"/>
        <v>24.92971865843441</v>
      </c>
      <c r="L132" s="298"/>
    </row>
    <row r="133" spans="1:10" ht="38.25" customHeight="1">
      <c r="A133" s="201" t="s">
        <v>445</v>
      </c>
      <c r="B133" s="257">
        <v>300</v>
      </c>
      <c r="C133" s="269" t="s">
        <v>443</v>
      </c>
      <c r="D133" s="269" t="s">
        <v>400</v>
      </c>
      <c r="E133" s="338" t="s">
        <v>349</v>
      </c>
      <c r="F133" s="258">
        <v>200</v>
      </c>
      <c r="G133" s="177">
        <v>973857.2</v>
      </c>
      <c r="H133" s="276"/>
      <c r="I133" s="177">
        <v>271209.61</v>
      </c>
      <c r="J133" s="516">
        <f t="shared" si="4"/>
        <v>27.849012154964814</v>
      </c>
    </row>
    <row r="134" spans="1:10" ht="14.25" customHeight="1">
      <c r="A134" s="138" t="s">
        <v>409</v>
      </c>
      <c r="B134" s="257">
        <v>300</v>
      </c>
      <c r="C134" s="269" t="s">
        <v>443</v>
      </c>
      <c r="D134" s="269" t="s">
        <v>400</v>
      </c>
      <c r="E134" s="338" t="s">
        <v>349</v>
      </c>
      <c r="F134" s="258">
        <v>800</v>
      </c>
      <c r="G134" s="262"/>
      <c r="H134" s="261"/>
      <c r="I134" s="261"/>
      <c r="J134" s="516"/>
    </row>
    <row r="135" spans="1:10" ht="67.5" customHeight="1">
      <c r="A135" s="333" t="s">
        <v>470</v>
      </c>
      <c r="B135" s="334">
        <v>300</v>
      </c>
      <c r="C135" s="335" t="s">
        <v>443</v>
      </c>
      <c r="D135" s="335" t="s">
        <v>400</v>
      </c>
      <c r="E135" s="336" t="s">
        <v>468</v>
      </c>
      <c r="F135" s="337"/>
      <c r="G135" s="273">
        <f>G136</f>
        <v>773844.15</v>
      </c>
      <c r="H135" s="273">
        <f>H136</f>
        <v>0</v>
      </c>
      <c r="I135" s="273">
        <f>I136</f>
        <v>149311.63</v>
      </c>
      <c r="J135" s="517">
        <f aca="true" t="shared" si="8" ref="J135:J176">I135*100/G135</f>
        <v>19.294793402521684</v>
      </c>
    </row>
    <row r="136" spans="1:10" ht="64.5" customHeight="1">
      <c r="A136" s="201" t="s">
        <v>404</v>
      </c>
      <c r="B136" s="257">
        <v>300</v>
      </c>
      <c r="C136" s="269" t="s">
        <v>443</v>
      </c>
      <c r="D136" s="269" t="s">
        <v>400</v>
      </c>
      <c r="E136" s="338" t="s">
        <v>468</v>
      </c>
      <c r="F136" s="211">
        <v>100</v>
      </c>
      <c r="G136" s="212">
        <v>773844.15</v>
      </c>
      <c r="H136" s="261"/>
      <c r="I136" s="187">
        <v>149311.63</v>
      </c>
      <c r="J136" s="516">
        <f t="shared" si="8"/>
        <v>19.294793402521684</v>
      </c>
    </row>
    <row r="137" spans="1:10" ht="73.5" customHeight="1">
      <c r="A137" s="333" t="s">
        <v>471</v>
      </c>
      <c r="B137" s="334">
        <v>300</v>
      </c>
      <c r="C137" s="335" t="s">
        <v>443</v>
      </c>
      <c r="D137" s="335" t="s">
        <v>400</v>
      </c>
      <c r="E137" s="336" t="s">
        <v>469</v>
      </c>
      <c r="F137" s="337"/>
      <c r="G137" s="273">
        <f>G138</f>
        <v>40728.74</v>
      </c>
      <c r="H137" s="273">
        <f>H138</f>
        <v>0</v>
      </c>
      <c r="I137" s="273">
        <f>I138</f>
        <v>7858.56</v>
      </c>
      <c r="J137" s="517">
        <f t="shared" si="8"/>
        <v>19.294876296197724</v>
      </c>
    </row>
    <row r="138" spans="1:10" ht="65.25" customHeight="1">
      <c r="A138" s="201" t="s">
        <v>404</v>
      </c>
      <c r="B138" s="257">
        <v>300</v>
      </c>
      <c r="C138" s="269" t="s">
        <v>443</v>
      </c>
      <c r="D138" s="269" t="s">
        <v>400</v>
      </c>
      <c r="E138" s="338" t="s">
        <v>469</v>
      </c>
      <c r="F138" s="258">
        <v>100</v>
      </c>
      <c r="G138" s="212">
        <v>40728.74</v>
      </c>
      <c r="H138" s="261"/>
      <c r="I138" s="187">
        <v>7858.56</v>
      </c>
      <c r="J138" s="516">
        <f t="shared" si="8"/>
        <v>19.294876296197724</v>
      </c>
    </row>
    <row r="139" spans="1:10" ht="42" customHeight="1">
      <c r="A139" s="333" t="s">
        <v>446</v>
      </c>
      <c r="B139" s="334">
        <v>300</v>
      </c>
      <c r="C139" s="335" t="s">
        <v>443</v>
      </c>
      <c r="D139" s="335" t="s">
        <v>400</v>
      </c>
      <c r="E139" s="336" t="s">
        <v>354</v>
      </c>
      <c r="F139" s="337"/>
      <c r="G139" s="339">
        <f>G140+G141+G142</f>
        <v>5810248.41</v>
      </c>
      <c r="H139" s="339">
        <f>H140+H141+H142</f>
        <v>0</v>
      </c>
      <c r="I139" s="339">
        <f>I140+I141+I142</f>
        <v>1303737.9100000001</v>
      </c>
      <c r="J139" s="517">
        <f t="shared" si="8"/>
        <v>22.438591571336968</v>
      </c>
    </row>
    <row r="140" spans="1:10" ht="39" customHeight="1">
      <c r="A140" s="201" t="s">
        <v>404</v>
      </c>
      <c r="B140" s="257">
        <v>300</v>
      </c>
      <c r="C140" s="269" t="s">
        <v>443</v>
      </c>
      <c r="D140" s="269" t="s">
        <v>400</v>
      </c>
      <c r="E140" s="338" t="s">
        <v>354</v>
      </c>
      <c r="F140" s="258">
        <v>100</v>
      </c>
      <c r="G140" s="177">
        <v>4589759.41</v>
      </c>
      <c r="H140" s="312"/>
      <c r="I140" s="177">
        <v>1050212.34</v>
      </c>
      <c r="J140" s="516">
        <f t="shared" si="8"/>
        <v>22.881642504220064</v>
      </c>
    </row>
    <row r="141" spans="1:10" ht="42" customHeight="1">
      <c r="A141" s="201" t="s">
        <v>445</v>
      </c>
      <c r="B141" s="257">
        <v>300</v>
      </c>
      <c r="C141" s="269" t="s">
        <v>443</v>
      </c>
      <c r="D141" s="269" t="s">
        <v>400</v>
      </c>
      <c r="E141" s="338" t="s">
        <v>354</v>
      </c>
      <c r="F141" s="258">
        <v>200</v>
      </c>
      <c r="G141" s="177">
        <v>1193062</v>
      </c>
      <c r="H141" s="312"/>
      <c r="I141" s="187">
        <v>246795.57</v>
      </c>
      <c r="J141" s="516">
        <f t="shared" si="8"/>
        <v>20.68589645802146</v>
      </c>
    </row>
    <row r="142" spans="1:10" ht="20.25" customHeight="1">
      <c r="A142" s="138" t="s">
        <v>409</v>
      </c>
      <c r="B142" s="257">
        <v>300</v>
      </c>
      <c r="C142" s="269" t="s">
        <v>443</v>
      </c>
      <c r="D142" s="269" t="s">
        <v>400</v>
      </c>
      <c r="E142" s="338" t="s">
        <v>354</v>
      </c>
      <c r="F142" s="258">
        <v>800</v>
      </c>
      <c r="G142" s="212">
        <v>27427</v>
      </c>
      <c r="H142" s="340"/>
      <c r="I142" s="510">
        <v>6730</v>
      </c>
      <c r="J142" s="516">
        <f t="shared" si="8"/>
        <v>24.537864148466838</v>
      </c>
    </row>
    <row r="143" spans="1:10" ht="70.5" customHeight="1">
      <c r="A143" s="333" t="s">
        <v>470</v>
      </c>
      <c r="B143" s="334">
        <v>300</v>
      </c>
      <c r="C143" s="335" t="s">
        <v>443</v>
      </c>
      <c r="D143" s="335" t="s">
        <v>400</v>
      </c>
      <c r="E143" s="336" t="s">
        <v>472</v>
      </c>
      <c r="F143" s="337"/>
      <c r="G143" s="273">
        <f>G144</f>
        <v>2321532.44</v>
      </c>
      <c r="H143" s="273">
        <f>H144</f>
        <v>0</v>
      </c>
      <c r="I143" s="273">
        <f>I144</f>
        <v>508104.38</v>
      </c>
      <c r="J143" s="517">
        <f t="shared" si="8"/>
        <v>21.88659401201389</v>
      </c>
    </row>
    <row r="144" spans="1:10" ht="69.75" customHeight="1">
      <c r="A144" s="201" t="s">
        <v>404</v>
      </c>
      <c r="B144" s="257">
        <v>300</v>
      </c>
      <c r="C144" s="269" t="s">
        <v>443</v>
      </c>
      <c r="D144" s="269" t="s">
        <v>400</v>
      </c>
      <c r="E144" s="338" t="s">
        <v>472</v>
      </c>
      <c r="F144" s="258">
        <v>100</v>
      </c>
      <c r="G144" s="212">
        <v>2321532.44</v>
      </c>
      <c r="H144" s="340"/>
      <c r="I144" s="212">
        <v>508104.38</v>
      </c>
      <c r="J144" s="516">
        <f t="shared" si="8"/>
        <v>21.88659401201389</v>
      </c>
    </row>
    <row r="145" spans="1:10" ht="69" customHeight="1">
      <c r="A145" s="333" t="s">
        <v>471</v>
      </c>
      <c r="B145" s="334">
        <v>300</v>
      </c>
      <c r="C145" s="335" t="s">
        <v>443</v>
      </c>
      <c r="D145" s="335" t="s">
        <v>400</v>
      </c>
      <c r="E145" s="336" t="s">
        <v>473</v>
      </c>
      <c r="F145" s="337"/>
      <c r="G145" s="273">
        <f>G146</f>
        <v>122186.22</v>
      </c>
      <c r="H145" s="273">
        <f>H146</f>
        <v>0</v>
      </c>
      <c r="I145" s="273">
        <f>I146</f>
        <v>26742.36</v>
      </c>
      <c r="J145" s="517">
        <f t="shared" si="8"/>
        <v>21.88655971188895</v>
      </c>
    </row>
    <row r="146" spans="1:10" ht="62.25" customHeight="1">
      <c r="A146" s="201" t="s">
        <v>404</v>
      </c>
      <c r="B146" s="257">
        <v>300</v>
      </c>
      <c r="C146" s="269" t="s">
        <v>443</v>
      </c>
      <c r="D146" s="269" t="s">
        <v>400</v>
      </c>
      <c r="E146" s="338" t="s">
        <v>473</v>
      </c>
      <c r="F146" s="258">
        <v>100</v>
      </c>
      <c r="G146" s="212">
        <v>122186.22</v>
      </c>
      <c r="H146" s="340"/>
      <c r="I146" s="212">
        <v>26742.36</v>
      </c>
      <c r="J146" s="516">
        <f t="shared" si="8"/>
        <v>21.88655971188895</v>
      </c>
    </row>
    <row r="147" spans="1:10" ht="43.5" customHeight="1">
      <c r="A147" s="373" t="s">
        <v>477</v>
      </c>
      <c r="B147" s="334">
        <v>300</v>
      </c>
      <c r="C147" s="335" t="s">
        <v>443</v>
      </c>
      <c r="D147" s="335" t="s">
        <v>400</v>
      </c>
      <c r="E147" s="336" t="s">
        <v>476</v>
      </c>
      <c r="F147" s="337"/>
      <c r="G147" s="273">
        <f>G148</f>
        <v>35902</v>
      </c>
      <c r="H147" s="273">
        <f>H148</f>
        <v>0</v>
      </c>
      <c r="I147" s="273">
        <f>I148</f>
        <v>35902</v>
      </c>
      <c r="J147" s="517">
        <f t="shared" si="8"/>
        <v>100</v>
      </c>
    </row>
    <row r="148" spans="1:10" ht="26.25" customHeight="1">
      <c r="A148" s="345" t="s">
        <v>408</v>
      </c>
      <c r="B148" s="257">
        <v>300</v>
      </c>
      <c r="C148" s="269" t="s">
        <v>443</v>
      </c>
      <c r="D148" s="269" t="s">
        <v>400</v>
      </c>
      <c r="E148" s="338" t="s">
        <v>476</v>
      </c>
      <c r="F148" s="258">
        <v>200</v>
      </c>
      <c r="G148" s="212">
        <v>35902</v>
      </c>
      <c r="H148" s="340"/>
      <c r="I148" s="212">
        <v>35902</v>
      </c>
      <c r="J148" s="516">
        <f t="shared" si="8"/>
        <v>100</v>
      </c>
    </row>
    <row r="149" spans="1:10" ht="18" customHeight="1">
      <c r="A149" s="371" t="s">
        <v>463</v>
      </c>
      <c r="B149" s="257"/>
      <c r="C149" s="269"/>
      <c r="D149" s="269"/>
      <c r="E149" s="338"/>
      <c r="F149" s="258"/>
      <c r="G149" s="372">
        <v>34106</v>
      </c>
      <c r="H149" s="340"/>
      <c r="I149" s="372">
        <v>34106</v>
      </c>
      <c r="J149" s="516">
        <f t="shared" si="8"/>
        <v>100</v>
      </c>
    </row>
    <row r="150" spans="1:10" ht="16.5" customHeight="1">
      <c r="A150" s="371" t="s">
        <v>464</v>
      </c>
      <c r="B150" s="257"/>
      <c r="C150" s="269"/>
      <c r="D150" s="269"/>
      <c r="E150" s="338"/>
      <c r="F150" s="258"/>
      <c r="G150" s="372">
        <v>1796</v>
      </c>
      <c r="H150" s="340"/>
      <c r="I150" s="372">
        <v>1796</v>
      </c>
      <c r="J150" s="516">
        <f t="shared" si="8"/>
        <v>100</v>
      </c>
    </row>
    <row r="151" spans="1:10" ht="74.25" customHeight="1">
      <c r="A151" s="341" t="s">
        <v>447</v>
      </c>
      <c r="B151" s="334">
        <v>300</v>
      </c>
      <c r="C151" s="335" t="s">
        <v>443</v>
      </c>
      <c r="D151" s="335" t="s">
        <v>400</v>
      </c>
      <c r="E151" s="336" t="s">
        <v>448</v>
      </c>
      <c r="F151" s="342"/>
      <c r="G151" s="281">
        <f>G152</f>
        <v>487600</v>
      </c>
      <c r="H151" s="281">
        <f>H152</f>
        <v>0</v>
      </c>
      <c r="I151" s="281">
        <f>I152</f>
        <v>118210.48000000001</v>
      </c>
      <c r="J151" s="517">
        <f t="shared" si="8"/>
        <v>24.24333059885152</v>
      </c>
    </row>
    <row r="152" spans="1:10" s="239" customFormat="1" ht="18" customHeight="1">
      <c r="A152" s="343" t="s">
        <v>2</v>
      </c>
      <c r="B152" s="251"/>
      <c r="C152" s="249"/>
      <c r="D152" s="249"/>
      <c r="E152" s="338"/>
      <c r="F152" s="344"/>
      <c r="G152" s="187">
        <f>G153+G154</f>
        <v>487600</v>
      </c>
      <c r="H152" s="187">
        <f>H153+H154</f>
        <v>0</v>
      </c>
      <c r="I152" s="187">
        <f>I153+I154</f>
        <v>118210.48000000001</v>
      </c>
      <c r="J152" s="516">
        <f t="shared" si="8"/>
        <v>24.24333059885152</v>
      </c>
    </row>
    <row r="153" spans="1:10" s="239" customFormat="1" ht="72" customHeight="1">
      <c r="A153" s="345" t="s">
        <v>404</v>
      </c>
      <c r="B153" s="251">
        <v>300</v>
      </c>
      <c r="C153" s="249" t="s">
        <v>443</v>
      </c>
      <c r="D153" s="249" t="s">
        <v>400</v>
      </c>
      <c r="E153" s="338" t="s">
        <v>448</v>
      </c>
      <c r="F153" s="211">
        <v>100</v>
      </c>
      <c r="G153" s="212">
        <v>475985.16</v>
      </c>
      <c r="H153" s="187"/>
      <c r="I153" s="212">
        <v>116520.21</v>
      </c>
      <c r="J153" s="516">
        <f t="shared" si="8"/>
        <v>24.479798908016377</v>
      </c>
    </row>
    <row r="154" spans="1:10" s="239" customFormat="1" ht="30" customHeight="1">
      <c r="A154" s="345" t="s">
        <v>408</v>
      </c>
      <c r="B154" s="251">
        <v>300</v>
      </c>
      <c r="C154" s="249" t="s">
        <v>443</v>
      </c>
      <c r="D154" s="249" t="s">
        <v>400</v>
      </c>
      <c r="E154" s="338" t="s">
        <v>448</v>
      </c>
      <c r="F154" s="211">
        <v>200</v>
      </c>
      <c r="G154" s="212">
        <v>11614.84</v>
      </c>
      <c r="H154" s="187"/>
      <c r="I154" s="212">
        <v>1690.27</v>
      </c>
      <c r="J154" s="516">
        <f t="shared" si="8"/>
        <v>14.552675714861332</v>
      </c>
    </row>
    <row r="155" spans="1:12" ht="39.75" customHeight="1">
      <c r="A155" s="333" t="s">
        <v>449</v>
      </c>
      <c r="B155" s="334">
        <v>300</v>
      </c>
      <c r="C155" s="335" t="s">
        <v>443</v>
      </c>
      <c r="D155" s="335" t="s">
        <v>400</v>
      </c>
      <c r="E155" s="336" t="s">
        <v>450</v>
      </c>
      <c r="F155" s="337"/>
      <c r="G155" s="281">
        <f>G156+G157+G158</f>
        <v>6850587.59</v>
      </c>
      <c r="H155" s="281">
        <f>H156+H157+H158</f>
        <v>0</v>
      </c>
      <c r="I155" s="281">
        <f>I156+I157+I158</f>
        <v>1579340.5899999999</v>
      </c>
      <c r="J155" s="517">
        <f t="shared" si="8"/>
        <v>23.054089437603995</v>
      </c>
      <c r="L155" s="298"/>
    </row>
    <row r="156" spans="1:10" ht="80.25" customHeight="1">
      <c r="A156" s="201" t="s">
        <v>404</v>
      </c>
      <c r="B156" s="257">
        <v>300</v>
      </c>
      <c r="C156" s="269" t="s">
        <v>443</v>
      </c>
      <c r="D156" s="269" t="s">
        <v>400</v>
      </c>
      <c r="E156" s="338" t="s">
        <v>450</v>
      </c>
      <c r="F156" s="258">
        <v>100</v>
      </c>
      <c r="G156" s="177">
        <v>5077387.59</v>
      </c>
      <c r="H156" s="312"/>
      <c r="I156" s="177">
        <v>1140491.48</v>
      </c>
      <c r="J156" s="516">
        <f t="shared" si="8"/>
        <v>22.46217094488152</v>
      </c>
    </row>
    <row r="157" spans="1:10" ht="40.5" customHeight="1">
      <c r="A157" s="201" t="s">
        <v>445</v>
      </c>
      <c r="B157" s="257">
        <v>300</v>
      </c>
      <c r="C157" s="269" t="s">
        <v>443</v>
      </c>
      <c r="D157" s="269" t="s">
        <v>400</v>
      </c>
      <c r="E157" s="338" t="s">
        <v>450</v>
      </c>
      <c r="F157" s="258">
        <v>200</v>
      </c>
      <c r="G157" s="177">
        <v>1771700</v>
      </c>
      <c r="H157" s="312"/>
      <c r="I157" s="187">
        <v>438849.11</v>
      </c>
      <c r="J157" s="516">
        <f t="shared" si="8"/>
        <v>24.769944685894902</v>
      </c>
    </row>
    <row r="158" spans="1:10" ht="18" customHeight="1">
      <c r="A158" s="138" t="s">
        <v>409</v>
      </c>
      <c r="B158" s="257">
        <v>300</v>
      </c>
      <c r="C158" s="269" t="s">
        <v>443</v>
      </c>
      <c r="D158" s="269" t="s">
        <v>400</v>
      </c>
      <c r="E158" s="338" t="s">
        <v>450</v>
      </c>
      <c r="F158" s="258">
        <v>800</v>
      </c>
      <c r="G158" s="346">
        <v>1500</v>
      </c>
      <c r="H158" s="347"/>
      <c r="I158" s="340"/>
      <c r="J158" s="516">
        <f t="shared" si="8"/>
        <v>0</v>
      </c>
    </row>
    <row r="159" spans="1:10" ht="70.5" customHeight="1">
      <c r="A159" s="333" t="s">
        <v>470</v>
      </c>
      <c r="B159" s="334">
        <v>300</v>
      </c>
      <c r="C159" s="335" t="s">
        <v>443</v>
      </c>
      <c r="D159" s="335" t="s">
        <v>400</v>
      </c>
      <c r="E159" s="336" t="s">
        <v>475</v>
      </c>
      <c r="F159" s="337"/>
      <c r="G159" s="273">
        <f>G160</f>
        <v>2128071.41</v>
      </c>
      <c r="H159" s="273">
        <f>H160</f>
        <v>0</v>
      </c>
      <c r="I159" s="273">
        <f>I160</f>
        <v>522424.8</v>
      </c>
      <c r="J159" s="517">
        <f t="shared" si="8"/>
        <v>24.549213787896335</v>
      </c>
    </row>
    <row r="160" spans="1:10" ht="64.5" customHeight="1">
      <c r="A160" s="201" t="s">
        <v>404</v>
      </c>
      <c r="B160" s="257">
        <v>300</v>
      </c>
      <c r="C160" s="269" t="s">
        <v>443</v>
      </c>
      <c r="D160" s="269" t="s">
        <v>400</v>
      </c>
      <c r="E160" s="338" t="s">
        <v>475</v>
      </c>
      <c r="F160" s="258">
        <v>100</v>
      </c>
      <c r="G160" s="177">
        <v>2128071.41</v>
      </c>
      <c r="H160" s="347"/>
      <c r="I160" s="187">
        <v>522424.8</v>
      </c>
      <c r="J160" s="516">
        <f t="shared" si="8"/>
        <v>24.549213787896335</v>
      </c>
    </row>
    <row r="161" spans="1:10" ht="66" customHeight="1">
      <c r="A161" s="333" t="s">
        <v>471</v>
      </c>
      <c r="B161" s="334">
        <v>300</v>
      </c>
      <c r="C161" s="335" t="s">
        <v>443</v>
      </c>
      <c r="D161" s="335" t="s">
        <v>400</v>
      </c>
      <c r="E161" s="336" t="s">
        <v>474</v>
      </c>
      <c r="F161" s="337"/>
      <c r="G161" s="273">
        <f>G162</f>
        <v>112004.04</v>
      </c>
      <c r="H161" s="273">
        <f>H162</f>
        <v>0</v>
      </c>
      <c r="I161" s="273">
        <f>I162</f>
        <v>25577.14</v>
      </c>
      <c r="J161" s="517">
        <f t="shared" si="8"/>
        <v>22.835908419017745</v>
      </c>
    </row>
    <row r="162" spans="1:10" ht="63.75" customHeight="1">
      <c r="A162" s="201" t="s">
        <v>404</v>
      </c>
      <c r="B162" s="257">
        <v>300</v>
      </c>
      <c r="C162" s="269" t="s">
        <v>443</v>
      </c>
      <c r="D162" s="269" t="s">
        <v>400</v>
      </c>
      <c r="E162" s="338" t="s">
        <v>474</v>
      </c>
      <c r="F162" s="258">
        <v>100</v>
      </c>
      <c r="G162" s="177">
        <v>112004.04</v>
      </c>
      <c r="H162" s="347"/>
      <c r="I162" s="187">
        <v>25577.14</v>
      </c>
      <c r="J162" s="516">
        <f t="shared" si="8"/>
        <v>22.835908419017745</v>
      </c>
    </row>
    <row r="163" spans="1:10" s="351" customFormat="1" ht="21" customHeight="1">
      <c r="A163" s="232" t="s">
        <v>87</v>
      </c>
      <c r="B163" s="233">
        <v>300</v>
      </c>
      <c r="C163" s="234" t="s">
        <v>451</v>
      </c>
      <c r="D163" s="348" t="s">
        <v>265</v>
      </c>
      <c r="E163" s="349" t="s">
        <v>265</v>
      </c>
      <c r="F163" s="350" t="s">
        <v>265</v>
      </c>
      <c r="G163" s="238">
        <f>G164+G167</f>
        <v>206484</v>
      </c>
      <c r="H163" s="238">
        <f>H164+H167</f>
        <v>0</v>
      </c>
      <c r="I163" s="238">
        <f>I164+I167</f>
        <v>56000</v>
      </c>
      <c r="J163" s="512">
        <f t="shared" si="8"/>
        <v>27.12074543306019</v>
      </c>
    </row>
    <row r="164" spans="1:10" ht="15" customHeight="1">
      <c r="A164" s="352" t="s">
        <v>88</v>
      </c>
      <c r="B164" s="331">
        <v>300</v>
      </c>
      <c r="C164" s="332" t="s">
        <v>451</v>
      </c>
      <c r="D164" s="332" t="s">
        <v>400</v>
      </c>
      <c r="E164" s="282" t="s">
        <v>265</v>
      </c>
      <c r="F164" s="283" t="s">
        <v>265</v>
      </c>
      <c r="G164" s="246">
        <f aca="true" t="shared" si="9" ref="G164:I165">G165</f>
        <v>144000</v>
      </c>
      <c r="H164" s="246">
        <f t="shared" si="9"/>
        <v>0</v>
      </c>
      <c r="I164" s="246">
        <f t="shared" si="9"/>
        <v>41000</v>
      </c>
      <c r="J164" s="514">
        <f t="shared" si="8"/>
        <v>28.47222222222222</v>
      </c>
    </row>
    <row r="165" spans="1:10" ht="39.75" customHeight="1">
      <c r="A165" s="138" t="s">
        <v>452</v>
      </c>
      <c r="B165" s="257">
        <v>300</v>
      </c>
      <c r="C165" s="258" t="s">
        <v>451</v>
      </c>
      <c r="D165" s="258" t="s">
        <v>400</v>
      </c>
      <c r="E165" s="270">
        <v>4000090060</v>
      </c>
      <c r="F165" s="284" t="s">
        <v>265</v>
      </c>
      <c r="G165" s="273">
        <f t="shared" si="9"/>
        <v>144000</v>
      </c>
      <c r="H165" s="273">
        <f t="shared" si="9"/>
        <v>0</v>
      </c>
      <c r="I165" s="273">
        <f t="shared" si="9"/>
        <v>41000</v>
      </c>
      <c r="J165" s="517">
        <f t="shared" si="8"/>
        <v>28.47222222222222</v>
      </c>
    </row>
    <row r="166" spans="1:10" ht="27" customHeight="1">
      <c r="A166" s="130" t="s">
        <v>414</v>
      </c>
      <c r="B166" s="257">
        <v>300</v>
      </c>
      <c r="C166" s="258" t="s">
        <v>451</v>
      </c>
      <c r="D166" s="258" t="s">
        <v>400</v>
      </c>
      <c r="E166" s="270">
        <v>4000090060</v>
      </c>
      <c r="F166" s="258">
        <v>300</v>
      </c>
      <c r="G166" s="177">
        <v>144000</v>
      </c>
      <c r="H166" s="353"/>
      <c r="I166" s="187">
        <v>41000</v>
      </c>
      <c r="J166" s="515">
        <f t="shared" si="8"/>
        <v>28.47222222222222</v>
      </c>
    </row>
    <row r="167" spans="1:10" ht="14.25" customHeight="1">
      <c r="A167" s="352" t="s">
        <v>89</v>
      </c>
      <c r="B167" s="331">
        <v>300</v>
      </c>
      <c r="C167" s="332" t="s">
        <v>451</v>
      </c>
      <c r="D167" s="332" t="s">
        <v>422</v>
      </c>
      <c r="E167" s="282" t="s">
        <v>265</v>
      </c>
      <c r="F167" s="305" t="s">
        <v>265</v>
      </c>
      <c r="G167" s="255">
        <f>G168+G170</f>
        <v>62484</v>
      </c>
      <c r="H167" s="255">
        <f>H168+H170</f>
        <v>0</v>
      </c>
      <c r="I167" s="255">
        <f>I168+I170</f>
        <v>15000</v>
      </c>
      <c r="J167" s="514">
        <f t="shared" si="8"/>
        <v>24.006145573266757</v>
      </c>
    </row>
    <row r="168" spans="1:10" ht="26.25" customHeight="1">
      <c r="A168" s="138" t="s">
        <v>384</v>
      </c>
      <c r="B168" s="272">
        <v>300</v>
      </c>
      <c r="C168" s="269" t="s">
        <v>451</v>
      </c>
      <c r="D168" s="269" t="s">
        <v>422</v>
      </c>
      <c r="E168" s="270">
        <v>4000020170</v>
      </c>
      <c r="F168" s="258"/>
      <c r="G168" s="273">
        <f>G169</f>
        <v>30000</v>
      </c>
      <c r="H168" s="273">
        <f>H169</f>
        <v>0</v>
      </c>
      <c r="I168" s="273">
        <f>I169</f>
        <v>15000</v>
      </c>
      <c r="J168" s="513">
        <f t="shared" si="8"/>
        <v>50</v>
      </c>
    </row>
    <row r="169" spans="1:10" ht="27" customHeight="1">
      <c r="A169" s="201" t="s">
        <v>408</v>
      </c>
      <c r="B169" s="272">
        <v>300</v>
      </c>
      <c r="C169" s="269" t="s">
        <v>451</v>
      </c>
      <c r="D169" s="269" t="s">
        <v>422</v>
      </c>
      <c r="E169" s="270">
        <v>4000020170</v>
      </c>
      <c r="F169" s="258">
        <v>200</v>
      </c>
      <c r="G169" s="177">
        <v>30000</v>
      </c>
      <c r="H169" s="353"/>
      <c r="I169" s="177">
        <v>15000</v>
      </c>
      <c r="J169" s="516">
        <f t="shared" si="8"/>
        <v>50</v>
      </c>
    </row>
    <row r="170" spans="1:10" ht="51.75" customHeight="1">
      <c r="A170" s="138" t="s">
        <v>360</v>
      </c>
      <c r="B170" s="257">
        <v>300</v>
      </c>
      <c r="C170" s="258" t="s">
        <v>451</v>
      </c>
      <c r="D170" s="258" t="s">
        <v>422</v>
      </c>
      <c r="E170" s="275" t="s">
        <v>361</v>
      </c>
      <c r="F170" s="258"/>
      <c r="G170" s="273">
        <f>G171</f>
        <v>32484</v>
      </c>
      <c r="H170" s="273">
        <f>H171</f>
        <v>0</v>
      </c>
      <c r="I170" s="273"/>
      <c r="J170" s="517">
        <f t="shared" si="8"/>
        <v>0</v>
      </c>
    </row>
    <row r="171" spans="1:10" ht="24.75" customHeight="1">
      <c r="A171" s="267" t="s">
        <v>414</v>
      </c>
      <c r="B171" s="257">
        <v>300</v>
      </c>
      <c r="C171" s="258" t="s">
        <v>451</v>
      </c>
      <c r="D171" s="258" t="s">
        <v>422</v>
      </c>
      <c r="E171" s="275" t="s">
        <v>361</v>
      </c>
      <c r="F171" s="258">
        <v>300</v>
      </c>
      <c r="G171" s="177">
        <v>32484</v>
      </c>
      <c r="H171" s="276"/>
      <c r="I171" s="177"/>
      <c r="J171" s="516">
        <f t="shared" si="8"/>
        <v>0</v>
      </c>
    </row>
    <row r="172" spans="1:10" s="355" customFormat="1" ht="30" customHeight="1">
      <c r="A172" s="232" t="s">
        <v>453</v>
      </c>
      <c r="B172" s="233">
        <v>300</v>
      </c>
      <c r="C172" s="234" t="s">
        <v>454</v>
      </c>
      <c r="D172" s="354"/>
      <c r="E172" s="236"/>
      <c r="F172" s="237"/>
      <c r="G172" s="238">
        <f aca="true" t="shared" si="10" ref="G172:I174">G173</f>
        <v>737220</v>
      </c>
      <c r="H172" s="238">
        <f t="shared" si="10"/>
        <v>0</v>
      </c>
      <c r="I172" s="238">
        <f t="shared" si="10"/>
        <v>196595.22</v>
      </c>
      <c r="J172" s="512">
        <f t="shared" si="8"/>
        <v>26.667103442662977</v>
      </c>
    </row>
    <row r="173" spans="1:10" ht="19.5" customHeight="1">
      <c r="A173" s="356" t="s">
        <v>112</v>
      </c>
      <c r="B173" s="264">
        <v>300</v>
      </c>
      <c r="C173" s="357">
        <v>11</v>
      </c>
      <c r="D173" s="243" t="s">
        <v>400</v>
      </c>
      <c r="E173" s="358"/>
      <c r="F173" s="359"/>
      <c r="G173" s="255">
        <f t="shared" si="10"/>
        <v>737220</v>
      </c>
      <c r="H173" s="255">
        <f t="shared" si="10"/>
        <v>0</v>
      </c>
      <c r="I173" s="255">
        <f t="shared" si="10"/>
        <v>196595.22</v>
      </c>
      <c r="J173" s="514">
        <f t="shared" si="8"/>
        <v>26.667103442662977</v>
      </c>
    </row>
    <row r="174" spans="1:10" ht="66.75" customHeight="1">
      <c r="A174" s="130" t="s">
        <v>364</v>
      </c>
      <c r="B174" s="268">
        <v>300</v>
      </c>
      <c r="C174" s="360">
        <v>11</v>
      </c>
      <c r="D174" s="250" t="s">
        <v>400</v>
      </c>
      <c r="E174" s="275" t="s">
        <v>365</v>
      </c>
      <c r="F174" s="284"/>
      <c r="G174" s="273">
        <f t="shared" si="10"/>
        <v>737220</v>
      </c>
      <c r="H174" s="273">
        <f t="shared" si="10"/>
        <v>0</v>
      </c>
      <c r="I174" s="273">
        <f t="shared" si="10"/>
        <v>196595.22</v>
      </c>
      <c r="J174" s="517">
        <f t="shared" si="8"/>
        <v>26.667103442662977</v>
      </c>
    </row>
    <row r="175" spans="1:10" ht="30" customHeight="1">
      <c r="A175" s="267" t="s">
        <v>455</v>
      </c>
      <c r="B175" s="268">
        <v>300</v>
      </c>
      <c r="C175" s="360">
        <v>11</v>
      </c>
      <c r="D175" s="250" t="s">
        <v>400</v>
      </c>
      <c r="E175" s="275" t="s">
        <v>365</v>
      </c>
      <c r="F175" s="258">
        <v>200</v>
      </c>
      <c r="G175" s="177">
        <v>737220</v>
      </c>
      <c r="H175" s="276"/>
      <c r="I175" s="177">
        <v>196595.22</v>
      </c>
      <c r="J175" s="516">
        <f t="shared" si="8"/>
        <v>26.667103442662977</v>
      </c>
    </row>
    <row r="176" spans="1:10" ht="14.25">
      <c r="A176" s="361" t="s">
        <v>456</v>
      </c>
      <c r="B176" s="362"/>
      <c r="C176" s="363"/>
      <c r="D176" s="363"/>
      <c r="E176" s="362"/>
      <c r="F176" s="363"/>
      <c r="G176" s="364">
        <f>G6+G42+G48+G71+G124+G129++G163+G172</f>
        <v>174390000.47000003</v>
      </c>
      <c r="H176" s="364">
        <f>H6+H42+H48+H71+H124+H129++H163+H172</f>
        <v>0</v>
      </c>
      <c r="I176" s="364">
        <f>I6+I42+I48+I71+I124+I129++I163+I172</f>
        <v>45738550.56999999</v>
      </c>
      <c r="J176" s="512">
        <f t="shared" si="8"/>
        <v>26.2277369383162</v>
      </c>
    </row>
    <row r="177" spans="2:5" ht="15">
      <c r="B177" s="366"/>
      <c r="E177" s="366"/>
    </row>
    <row r="178" ht="15">
      <c r="E178" s="366"/>
    </row>
  </sheetData>
  <sheetProtection/>
  <mergeCells count="9">
    <mergeCell ref="D1:J1"/>
    <mergeCell ref="A2:J2"/>
    <mergeCell ref="A3:A4"/>
    <mergeCell ref="B3:B4"/>
    <mergeCell ref="C3:C4"/>
    <mergeCell ref="D3:D4"/>
    <mergeCell ref="E3:E4"/>
    <mergeCell ref="F3:F4"/>
    <mergeCell ref="G3:J3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2023-07-17T12:06:19Z</cp:lastPrinted>
  <dcterms:created xsi:type="dcterms:W3CDTF">2005-02-25T08:58:00Z</dcterms:created>
  <dcterms:modified xsi:type="dcterms:W3CDTF">2023-07-17T12:28:53Z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